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Prefeitura Campos\Biquinha 2021\Licitação\"/>
    </mc:Choice>
  </mc:AlternateContent>
  <bookViews>
    <workbookView xWindow="0" yWindow="0" windowWidth="16380" windowHeight="8190" tabRatio="917"/>
  </bookViews>
  <sheets>
    <sheet name="ORÇ N DESON" sheetId="27" r:id="rId1"/>
    <sheet name="CFF" sheetId="23" r:id="rId2"/>
  </sheets>
  <definedNames>
    <definedName name="_xlnm.Print_Area" localSheetId="1">CFF!$B$2:$Q$68</definedName>
    <definedName name="_xlnm.Print_Area" localSheetId="0">'ORÇ N DESON'!$B$2:$J$162</definedName>
    <definedName name="CONCATENAR">CONCATENATE(#REF!," ",#REF!)</definedName>
    <definedName name="Excel_BuiltIn__FilterDatabase">#REF!</definedName>
    <definedName name="Excel_BuiltIn__FilterDatabase_1">#REF!</definedName>
    <definedName name="Excel_BuiltIn_Database">#REF!</definedName>
    <definedName name="Excel_BuiltIn_Print_Area_2">#REF!</definedName>
    <definedName name="NCOMPOSICOES">15</definedName>
    <definedName name="NCOTACOES">15</definedName>
    <definedName name="_xlnm.Print_Titles" localSheetId="1">CFF!$B:$C,CFF!$2:$16</definedName>
    <definedName name="_xlnm.Print_Titles" localSheetId="0">'ORÇ N DESON'!$16:$16</definedName>
  </definedNames>
  <calcPr calcId="152511"/>
</workbook>
</file>

<file path=xl/calcChain.xml><?xml version="1.0" encoding="utf-8"?>
<calcChain xmlns="http://schemas.openxmlformats.org/spreadsheetml/2006/main">
  <c r="Q27" i="23" l="1"/>
  <c r="H48" i="23" l="1"/>
  <c r="I48" i="23"/>
  <c r="J48" i="23"/>
  <c r="K48" i="23"/>
  <c r="L48" i="23"/>
  <c r="M48" i="23"/>
  <c r="N48" i="23"/>
  <c r="O48" i="23"/>
  <c r="P48" i="23"/>
  <c r="J46" i="23"/>
  <c r="K46" i="23"/>
  <c r="L46" i="23"/>
  <c r="M46" i="23"/>
  <c r="N46" i="23"/>
  <c r="O46" i="23"/>
  <c r="P46" i="23"/>
  <c r="H44" i="23"/>
  <c r="I44" i="23"/>
  <c r="J44" i="23"/>
  <c r="K44" i="23"/>
  <c r="L44" i="23"/>
  <c r="M44" i="23"/>
  <c r="N44" i="23"/>
  <c r="O44" i="23"/>
  <c r="P44" i="23"/>
  <c r="C47" i="23"/>
  <c r="B47" i="23"/>
  <c r="C45" i="23"/>
  <c r="B45" i="23"/>
  <c r="C43" i="23"/>
  <c r="B43" i="23"/>
  <c r="C42" i="23"/>
  <c r="B42" i="23"/>
  <c r="Q47" i="23"/>
  <c r="Q45" i="23"/>
  <c r="Q43" i="23"/>
  <c r="I128" i="27"/>
  <c r="I127" i="27"/>
  <c r="I126" i="27"/>
  <c r="J126" i="27" s="1"/>
  <c r="I125" i="27"/>
  <c r="I124" i="27"/>
  <c r="I91" i="27"/>
  <c r="I120" i="27"/>
  <c r="I122" i="27"/>
  <c r="I123" i="27"/>
  <c r="I118" i="27"/>
  <c r="I117" i="27"/>
  <c r="I115" i="27"/>
  <c r="I103" i="27"/>
  <c r="I102" i="27"/>
  <c r="I101" i="27"/>
  <c r="I104" i="27"/>
  <c r="I112" i="27"/>
  <c r="I111" i="27"/>
  <c r="I110" i="27"/>
  <c r="I109" i="27"/>
  <c r="I108" i="27"/>
  <c r="I107" i="27"/>
  <c r="I99" i="27"/>
  <c r="I98" i="27"/>
  <c r="I97" i="27"/>
  <c r="I96" i="27"/>
  <c r="I95" i="27"/>
  <c r="I94" i="27"/>
  <c r="I93" i="27"/>
  <c r="I90" i="27"/>
  <c r="J124" i="27" l="1"/>
  <c r="J127" i="27"/>
  <c r="J125" i="27"/>
  <c r="J128" i="27"/>
  <c r="J102" i="27"/>
  <c r="J103" i="27"/>
  <c r="J104" i="27"/>
  <c r="J111" i="27"/>
  <c r="J123" i="27"/>
  <c r="J122" i="27"/>
  <c r="J115" i="27"/>
  <c r="J120" i="27"/>
  <c r="J117" i="27"/>
  <c r="J99" i="27"/>
  <c r="J97" i="27"/>
  <c r="J96" i="27"/>
  <c r="J107" i="27"/>
  <c r="J93" i="27" l="1"/>
  <c r="J112" i="27"/>
  <c r="J98" i="27"/>
  <c r="J95" i="27"/>
  <c r="J90" i="27"/>
  <c r="J91" i="27"/>
  <c r="I116" i="27" l="1"/>
  <c r="J116" i="27" s="1"/>
  <c r="I119" i="27"/>
  <c r="J119" i="27" s="1"/>
  <c r="J101" i="27"/>
  <c r="I100" i="27"/>
  <c r="I92" i="27"/>
  <c r="J92" i="27" s="1"/>
  <c r="J118" i="27"/>
  <c r="Q23" i="23"/>
  <c r="Q25" i="23"/>
  <c r="E13" i="23"/>
  <c r="E12" i="23"/>
  <c r="F41" i="23"/>
  <c r="G41" i="23"/>
  <c r="H41" i="23"/>
  <c r="K41" i="23"/>
  <c r="L41" i="23"/>
  <c r="M41" i="23"/>
  <c r="N41" i="23"/>
  <c r="O41" i="23"/>
  <c r="P41" i="23"/>
  <c r="K39" i="23"/>
  <c r="L39" i="23"/>
  <c r="M39" i="23"/>
  <c r="N39" i="23"/>
  <c r="O39" i="23"/>
  <c r="P39" i="23"/>
  <c r="F37" i="23"/>
  <c r="K37" i="23"/>
  <c r="L37" i="23"/>
  <c r="M37" i="23"/>
  <c r="N37" i="23"/>
  <c r="O37" i="23"/>
  <c r="P37" i="23"/>
  <c r="H35" i="23"/>
  <c r="I35" i="23"/>
  <c r="J35" i="23"/>
  <c r="K35" i="23"/>
  <c r="L35" i="23"/>
  <c r="M35" i="23"/>
  <c r="N35" i="23"/>
  <c r="O35" i="23"/>
  <c r="P35" i="23"/>
  <c r="F33" i="23"/>
  <c r="I33" i="23"/>
  <c r="J33" i="23"/>
  <c r="K33" i="23"/>
  <c r="L33" i="23"/>
  <c r="M33" i="23"/>
  <c r="N33" i="23"/>
  <c r="O33" i="23"/>
  <c r="P33" i="23"/>
  <c r="F31" i="23"/>
  <c r="I31" i="23"/>
  <c r="J31" i="23"/>
  <c r="K31" i="23"/>
  <c r="L31" i="23"/>
  <c r="M31" i="23"/>
  <c r="N31" i="23"/>
  <c r="O31" i="23"/>
  <c r="P31" i="23"/>
  <c r="F28" i="23"/>
  <c r="G28" i="23"/>
  <c r="H28" i="23"/>
  <c r="K28" i="23"/>
  <c r="L28" i="23"/>
  <c r="M28" i="23"/>
  <c r="N28" i="23"/>
  <c r="O28" i="23"/>
  <c r="P28" i="23"/>
  <c r="K26" i="23"/>
  <c r="L26" i="23"/>
  <c r="M26" i="23"/>
  <c r="N26" i="23"/>
  <c r="O26" i="23"/>
  <c r="P26" i="23"/>
  <c r="F24" i="23"/>
  <c r="K24" i="23"/>
  <c r="L24" i="23"/>
  <c r="M24" i="23"/>
  <c r="N24" i="23"/>
  <c r="O24" i="23"/>
  <c r="P24" i="23"/>
  <c r="H22" i="23"/>
  <c r="I22" i="23"/>
  <c r="J22" i="23"/>
  <c r="K22" i="23"/>
  <c r="L22" i="23"/>
  <c r="M22" i="23"/>
  <c r="N22" i="23"/>
  <c r="O22" i="23"/>
  <c r="P22" i="23"/>
  <c r="F19" i="23"/>
  <c r="G19" i="23"/>
  <c r="H19" i="23"/>
  <c r="I19" i="23"/>
  <c r="J19" i="23"/>
  <c r="K19" i="23"/>
  <c r="L19" i="23"/>
  <c r="M19" i="23"/>
  <c r="N19" i="23"/>
  <c r="O19" i="23"/>
  <c r="P19" i="23"/>
  <c r="E41" i="23"/>
  <c r="E37" i="23"/>
  <c r="E31" i="23"/>
  <c r="E28" i="23"/>
  <c r="E24" i="23"/>
  <c r="C18" i="23"/>
  <c r="B18" i="23"/>
  <c r="C17" i="23"/>
  <c r="B17" i="23"/>
  <c r="C40" i="23"/>
  <c r="B40" i="23"/>
  <c r="C38" i="23"/>
  <c r="B38" i="23"/>
  <c r="Q38" i="23"/>
  <c r="C36" i="23"/>
  <c r="B36" i="23"/>
  <c r="C34" i="23"/>
  <c r="B34" i="23"/>
  <c r="C32" i="23"/>
  <c r="B32" i="23"/>
  <c r="Q36" i="23"/>
  <c r="Q34" i="23"/>
  <c r="Q32" i="23"/>
  <c r="C30" i="23"/>
  <c r="B30" i="23"/>
  <c r="C29" i="23"/>
  <c r="B29" i="23"/>
  <c r="C27" i="23"/>
  <c r="B27" i="23"/>
  <c r="C25" i="23"/>
  <c r="B25" i="23"/>
  <c r="C23" i="23"/>
  <c r="B23" i="23"/>
  <c r="Q30" i="23"/>
  <c r="C21" i="23"/>
  <c r="B21" i="23"/>
  <c r="C20" i="23"/>
  <c r="B20" i="23"/>
  <c r="O51" i="23" l="1"/>
  <c r="K51" i="23"/>
  <c r="N51" i="23"/>
  <c r="M51" i="23"/>
  <c r="P51" i="23"/>
  <c r="L51" i="23"/>
  <c r="I121" i="27"/>
  <c r="J121" i="27" s="1"/>
  <c r="J100" i="27"/>
  <c r="J94" i="27"/>
  <c r="J109" i="27"/>
  <c r="J108" i="27"/>
  <c r="J89" i="27" l="1"/>
  <c r="G44" i="23" s="1"/>
  <c r="J110" i="27"/>
  <c r="J106" i="27" s="1"/>
  <c r="I46" i="23" s="1"/>
  <c r="F44" i="23" l="1"/>
  <c r="E44" i="23"/>
  <c r="G46" i="23"/>
  <c r="H46" i="23"/>
  <c r="F46" i="23"/>
  <c r="E46" i="23"/>
  <c r="Q44" i="23" l="1"/>
  <c r="Q46" i="23"/>
  <c r="I58" i="27" l="1"/>
  <c r="J58" i="27" l="1"/>
  <c r="I62" i="27" l="1"/>
  <c r="I77" i="27"/>
  <c r="I65" i="27"/>
  <c r="I61" i="27"/>
  <c r="I86" i="27"/>
  <c r="I82" i="27"/>
  <c r="I78" i="27"/>
  <c r="I79" i="27"/>
  <c r="I52" i="27"/>
  <c r="I72" i="27" l="1"/>
  <c r="J72" i="27" s="1"/>
  <c r="I64" i="27"/>
  <c r="J64" i="27" s="1"/>
  <c r="I83" i="27"/>
  <c r="J83" i="27" s="1"/>
  <c r="I63" i="27"/>
  <c r="J63" i="27" s="1"/>
  <c r="I54" i="27"/>
  <c r="J54" i="27" s="1"/>
  <c r="I71" i="27"/>
  <c r="J71" i="27" s="1"/>
  <c r="I67" i="27"/>
  <c r="J67" i="27" s="1"/>
  <c r="I66" i="27"/>
  <c r="J66" i="27" s="1"/>
  <c r="I75" i="27"/>
  <c r="J75" i="27" s="1"/>
  <c r="I69" i="27"/>
  <c r="J69" i="27" s="1"/>
  <c r="I76" i="27"/>
  <c r="J76" i="27" s="1"/>
  <c r="I68" i="27"/>
  <c r="J68" i="27" s="1"/>
  <c r="I53" i="27"/>
  <c r="J53" i="27" s="1"/>
  <c r="I70" i="27"/>
  <c r="J70" i="27" s="1"/>
  <c r="I57" i="27"/>
  <c r="J57" i="27" s="1"/>
  <c r="J56" i="27" s="1"/>
  <c r="H33" i="23" s="1"/>
  <c r="I34" i="27"/>
  <c r="J34" i="27" s="1"/>
  <c r="I26" i="27"/>
  <c r="J26" i="27" s="1"/>
  <c r="I33" i="27"/>
  <c r="J33" i="27" s="1"/>
  <c r="J86" i="27"/>
  <c r="J85" i="27" s="1"/>
  <c r="J41" i="23" l="1"/>
  <c r="I41" i="23"/>
  <c r="E33" i="23"/>
  <c r="G33" i="23"/>
  <c r="J79" i="27"/>
  <c r="I48" i="27" l="1"/>
  <c r="I24" i="27" l="1"/>
  <c r="I45" i="27" l="1"/>
  <c r="I44" i="27" l="1"/>
  <c r="J44" i="27" s="1"/>
  <c r="I39" i="27"/>
  <c r="I41" i="27" l="1"/>
  <c r="J41" i="27" s="1"/>
  <c r="I31" i="27"/>
  <c r="J31" i="27" s="1"/>
  <c r="I40" i="27"/>
  <c r="I32" i="27" l="1"/>
  <c r="J32" i="27" s="1"/>
  <c r="I38" i="27"/>
  <c r="I25" i="27"/>
  <c r="I37" i="27" l="1"/>
  <c r="I27" i="27"/>
  <c r="I23" i="27"/>
  <c r="I19" i="27" l="1"/>
  <c r="J48" i="27" l="1"/>
  <c r="J47" i="27" l="1"/>
  <c r="J82" i="27"/>
  <c r="J81" i="27" s="1"/>
  <c r="J28" i="23" l="1"/>
  <c r="I28" i="23"/>
  <c r="F39" i="23"/>
  <c r="J39" i="23"/>
  <c r="H39" i="23"/>
  <c r="I39" i="23"/>
  <c r="E39" i="23"/>
  <c r="G39" i="23"/>
  <c r="Q28" i="23" l="1"/>
  <c r="I28" i="27"/>
  <c r="I30" i="27"/>
  <c r="I29" i="27"/>
  <c r="J19" i="27" l="1"/>
  <c r="J18" i="27" s="1"/>
  <c r="J17" i="27" s="1"/>
  <c r="E19" i="23" l="1"/>
  <c r="J37" i="27" l="1"/>
  <c r="J45" i="27"/>
  <c r="J39" i="27"/>
  <c r="J40" i="27"/>
  <c r="J38" i="27"/>
  <c r="J78" i="27" l="1"/>
  <c r="J77" i="27"/>
  <c r="J43" i="27"/>
  <c r="J36" i="27"/>
  <c r="G24" i="23" s="1"/>
  <c r="H24" i="23" l="1"/>
  <c r="I24" i="23"/>
  <c r="J24" i="23"/>
  <c r="I26" i="23"/>
  <c r="J26" i="23"/>
  <c r="F26" i="23"/>
  <c r="H26" i="23"/>
  <c r="E26" i="23"/>
  <c r="G26" i="23"/>
  <c r="J74" i="27"/>
  <c r="G37" i="23" s="1"/>
  <c r="H37" i="23" l="1"/>
  <c r="I37" i="23"/>
  <c r="I51" i="23" s="1"/>
  <c r="J37" i="23"/>
  <c r="J51" i="23" s="1"/>
  <c r="Q24" i="23"/>
  <c r="Q26" i="23"/>
  <c r="J52" i="27" l="1"/>
  <c r="J51" i="27" s="1"/>
  <c r="J25" i="27"/>
  <c r="J30" i="27"/>
  <c r="H31" i="23" l="1"/>
  <c r="H51" i="23" s="1"/>
  <c r="G31" i="23"/>
  <c r="J62" i="27"/>
  <c r="J61" i="27"/>
  <c r="J24" i="27"/>
  <c r="J65" i="27" l="1"/>
  <c r="J60" i="27" s="1"/>
  <c r="J23" i="27"/>
  <c r="J29" i="27"/>
  <c r="J28" i="27"/>
  <c r="J27" i="27"/>
  <c r="J50" i="27" l="1"/>
  <c r="E35" i="23"/>
  <c r="G35" i="23"/>
  <c r="F35" i="23"/>
  <c r="J22" i="27"/>
  <c r="J21" i="27" l="1"/>
  <c r="E22" i="23"/>
  <c r="F22" i="23"/>
  <c r="G22" i="23"/>
  <c r="O49" i="23"/>
  <c r="O50" i="23" s="1"/>
  <c r="M49" i="23"/>
  <c r="M50" i="23" s="1"/>
  <c r="J49" i="23"/>
  <c r="J50" i="23" s="1"/>
  <c r="K49" i="23"/>
  <c r="K50" i="23" s="1"/>
  <c r="Q22" i="23" l="1"/>
  <c r="Q39" i="23"/>
  <c r="Q37" i="23"/>
  <c r="Q35" i="23"/>
  <c r="Q33" i="23"/>
  <c r="Q31" i="23"/>
  <c r="P49" i="23"/>
  <c r="P50" i="23" s="1"/>
  <c r="L49" i="23"/>
  <c r="L50" i="23" s="1"/>
  <c r="N49" i="23"/>
  <c r="N50" i="23" s="1"/>
  <c r="H49" i="23"/>
  <c r="H50" i="23" s="1"/>
  <c r="I49" i="23"/>
  <c r="I50" i="23" s="1"/>
  <c r="Q40" i="23" l="1"/>
  <c r="Q21" i="23"/>
  <c r="Q18" i="23"/>
  <c r="Q41" i="23" l="1"/>
  <c r="Q19" i="23" l="1"/>
  <c r="J114" i="27" l="1"/>
  <c r="F48" i="23" l="1"/>
  <c r="F51" i="23" s="1"/>
  <c r="F49" i="23" s="1"/>
  <c r="F50" i="23" s="1"/>
  <c r="G48" i="23"/>
  <c r="G51" i="23" s="1"/>
  <c r="G49" i="23" s="1"/>
  <c r="G50" i="23" s="1"/>
  <c r="J88" i="27"/>
  <c r="I130" i="27" s="1"/>
  <c r="E48" i="23"/>
  <c r="Q48" i="23" l="1"/>
  <c r="Q51" i="23" s="1"/>
  <c r="Q49" i="23" s="1"/>
  <c r="Q50" i="23" s="1"/>
  <c r="E51" i="23"/>
  <c r="E49" i="23" s="1"/>
  <c r="E50" i="23" s="1"/>
</calcChain>
</file>

<file path=xl/sharedStrings.xml><?xml version="1.0" encoding="utf-8"?>
<sst xmlns="http://schemas.openxmlformats.org/spreadsheetml/2006/main" count="470" uniqueCount="228">
  <si>
    <t>m²</t>
  </si>
  <si>
    <t>m³</t>
  </si>
  <si>
    <t>ITEM</t>
  </si>
  <si>
    <t>UNID.</t>
  </si>
  <si>
    <t>un</t>
  </si>
  <si>
    <t>m</t>
  </si>
  <si>
    <t>QUANT.</t>
  </si>
  <si>
    <t>1.0</t>
  </si>
  <si>
    <t>SERVIÇOS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</si>
  <si>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</si>
  <si>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</si>
  <si>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</si>
  <si>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</si>
  <si>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</si>
  <si>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</si>
  <si>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</si>
  <si>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</si>
  <si>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</si>
  <si>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</si>
  <si>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</si>
  <si>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</si>
  <si>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</t>
  </si>
  <si>
    <t>RECURSOS ESTADUAIS</t>
  </si>
  <si>
    <t>RECURSOS PRÓPRIOS</t>
  </si>
  <si>
    <t xml:space="preserve">T O T A L </t>
  </si>
  <si>
    <t>IMPRIMAÇÃO BETUMINOSA LIGANTE</t>
  </si>
  <si>
    <t>IMPRIMAÇÃO BETUMINOSA IMPERMEABILIZANTE</t>
  </si>
  <si>
    <t>BASE DE BRITA GRADUADA</t>
  </si>
  <si>
    <t>06.01.020</t>
  </si>
  <si>
    <t>06.02.020</t>
  </si>
  <si>
    <t>94993</t>
  </si>
  <si>
    <t>EXECUÇÃO DE PASSEIO (CALÇADA) OU PISO DE CONCRETO COM CONCRETO MOLDADO IN LOCO, USINADO, ACABAMENTO CONVENCIONAL, ESPESSURA 6 CM, ARMADO. AF_07/2016</t>
  </si>
  <si>
    <t>02.08.020</t>
  </si>
  <si>
    <t>02.10.040</t>
  </si>
  <si>
    <t>03.07.010</t>
  </si>
  <si>
    <t>05.10.010</t>
  </si>
  <si>
    <t>05.10.023</t>
  </si>
  <si>
    <t>07.02.020</t>
  </si>
  <si>
    <t>07.11.020</t>
  </si>
  <si>
    <t>07.12.020</t>
  </si>
  <si>
    <t>08.01.060</t>
  </si>
  <si>
    <t>08.01.100</t>
  </si>
  <si>
    <t>11.18.040</t>
  </si>
  <si>
    <t>11.18.140</t>
  </si>
  <si>
    <t>46.04.010</t>
  </si>
  <si>
    <t>46.05.040</t>
  </si>
  <si>
    <t>46.12.080</t>
  </si>
  <si>
    <t>46.12.260</t>
  </si>
  <si>
    <t>49.06.420</t>
  </si>
  <si>
    <t>49.12.010</t>
  </si>
  <si>
    <t>49.12.110</t>
  </si>
  <si>
    <t>49.12.120</t>
  </si>
  <si>
    <t>54.01.210</t>
  </si>
  <si>
    <t>54.01.400</t>
  </si>
  <si>
    <t>54.03.210</t>
  </si>
  <si>
    <t>54.03.230</t>
  </si>
  <si>
    <t>54.03.240</t>
  </si>
  <si>
    <t>54.06.020</t>
  </si>
  <si>
    <t>54.06.170</t>
  </si>
  <si>
    <t>BASE DE SERVIÇOS</t>
  </si>
  <si>
    <t>CÓDIGOS SERVIÇOS</t>
  </si>
  <si>
    <t>DESCRIÇÃO DOS SERVIÇOS</t>
  </si>
  <si>
    <t>PREÇO UNIT.</t>
  </si>
  <si>
    <t>2.0</t>
  </si>
  <si>
    <t>3.0</t>
  </si>
  <si>
    <t>4.0</t>
  </si>
  <si>
    <t>TOTAL GERAL COM BDI</t>
  </si>
  <si>
    <t>PREÇO UNIT. C/ BDI</t>
  </si>
  <si>
    <t>1.1</t>
  </si>
  <si>
    <t>2.1</t>
  </si>
  <si>
    <t>2.2</t>
  </si>
  <si>
    <t>2.3</t>
  </si>
  <si>
    <t>2.4</t>
  </si>
  <si>
    <t>4.1</t>
  </si>
  <si>
    <t>3.1</t>
  </si>
  <si>
    <t>3.2</t>
  </si>
  <si>
    <t>3.3</t>
  </si>
  <si>
    <t>3.4</t>
  </si>
  <si>
    <t>4.2</t>
  </si>
  <si>
    <t>4.3</t>
  </si>
  <si>
    <t>BASE:</t>
  </si>
  <si>
    <t>DATA DA ELABORAÇÃO:</t>
  </si>
  <si>
    <t>SERVIÇOS PRELIMINARES</t>
  </si>
  <si>
    <t>m2</t>
  </si>
  <si>
    <t>un.</t>
  </si>
  <si>
    <t>DRENAGEM</t>
  </si>
  <si>
    <t>3.5</t>
  </si>
  <si>
    <t>3.6</t>
  </si>
  <si>
    <t>SINAPI</t>
  </si>
  <si>
    <t>97902</t>
  </si>
  <si>
    <t>CORTE DE TERRA</t>
  </si>
  <si>
    <t>PLACA DE OBRA</t>
  </si>
  <si>
    <t>1.1.1</t>
  </si>
  <si>
    <t>2.1.1</t>
  </si>
  <si>
    <t>2.2.1</t>
  </si>
  <si>
    <t>2.2.2</t>
  </si>
  <si>
    <t>3.1.1</t>
  </si>
  <si>
    <t>3.1.2</t>
  </si>
  <si>
    <t>3.1.3</t>
  </si>
  <si>
    <t>3.2.1</t>
  </si>
  <si>
    <t>3.2.2</t>
  </si>
  <si>
    <t>3.3.1</t>
  </si>
  <si>
    <t>3.3.2</t>
  </si>
  <si>
    <t>3.4.1</t>
  </si>
  <si>
    <t>3.4.2</t>
  </si>
  <si>
    <t>3.4.3</t>
  </si>
  <si>
    <t>3.4.4</t>
  </si>
  <si>
    <t>3.4.5</t>
  </si>
  <si>
    <t>PAVIMENTAÇÃO ASFALTICA</t>
  </si>
  <si>
    <t>RUA MANOEL DE SOUZA LIMA</t>
  </si>
  <si>
    <t>RUA ARISTIDE INÁCIO DE SOUZA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</si>
  <si>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</si>
  <si>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</si>
  <si>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</si>
  <si>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</si>
  <si>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</si>
  <si>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</si>
  <si>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</si>
  <si>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</si>
  <si>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</si>
  <si>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</si>
  <si>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</si>
  <si>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2.2.3</t>
  </si>
  <si>
    <t>2.2.4</t>
  </si>
  <si>
    <t>2.2.5</t>
  </si>
  <si>
    <t>2.3.1</t>
  </si>
  <si>
    <t>2.3.2</t>
  </si>
  <si>
    <t>2.4.1</t>
  </si>
  <si>
    <t>3.3.3</t>
  </si>
  <si>
    <t>3.3.4</t>
  </si>
  <si>
    <t>3.3.5</t>
  </si>
  <si>
    <t>3.3.6</t>
  </si>
  <si>
    <t>3.3.7</t>
  </si>
  <si>
    <t>3.5.1</t>
  </si>
  <si>
    <t>3.5.2</t>
  </si>
  <si>
    <t>REFORÇO DE BASE</t>
  </si>
  <si>
    <t>3.3.8</t>
  </si>
  <si>
    <t>3.3.9</t>
  </si>
  <si>
    <t>3.3.10</t>
  </si>
  <si>
    <t>3.3.11</t>
  </si>
  <si>
    <t>3.3.12</t>
  </si>
  <si>
    <t>3.6.1</t>
  </si>
  <si>
    <r>
      <t xml:space="preserve">OBRA: </t>
    </r>
    <r>
      <rPr>
        <sz val="10"/>
        <rFont val="Tahoma"/>
        <family val="2"/>
      </rPr>
      <t xml:space="preserve">Pavimentação em vias do Municipio </t>
    </r>
  </si>
  <si>
    <r>
      <t xml:space="preserve">LOCAL: </t>
    </r>
    <r>
      <rPr>
        <sz val="10"/>
        <rFont val="Tahoma"/>
        <family val="2"/>
      </rPr>
      <t>Rua Manoel de Souza Lima e Rua Aristide Inácio de Souza</t>
    </r>
  </si>
  <si>
    <t>TELA PLASTICA LARANJA, TIPO TAPUME PARA SINALIZACAO, MALHA RETANGULAR, ROLO 1.20 X 50 M (L X C)</t>
  </si>
  <si>
    <t>VALOR TOTAL</t>
  </si>
  <si>
    <t>CALÇADA EM CONCRETO</t>
  </si>
  <si>
    <t>SINALIZAÇÃO HORIZONTAL</t>
  </si>
  <si>
    <t>LASTRO DE PEDRA BRITADA nº 3</t>
  </si>
  <si>
    <t>SANEAMENTO DA RUA MANOEL DE SOUZA LIMA E RUA ARISTIDE INÁCIO DE SOUZA</t>
  </si>
  <si>
    <t>BC. PREÇO SABESP</t>
  </si>
  <si>
    <t>CADASTRO DE REDE</t>
  </si>
  <si>
    <r>
      <t xml:space="preserve">INTERLIGAÇÃO COM REDE D ÁGUA EXISTENTE </t>
    </r>
    <r>
      <rPr>
        <sz val="12"/>
        <rFont val="Calibri"/>
        <family val="2"/>
      </rPr>
      <t>Ø</t>
    </r>
    <r>
      <rPr>
        <sz val="9.6"/>
        <rFont val="Calibri"/>
        <family val="2"/>
      </rPr>
      <t>50mm PVC</t>
    </r>
  </si>
  <si>
    <t>HM07056</t>
  </si>
  <si>
    <t>HM071366</t>
  </si>
  <si>
    <t>VÁLVULA GAV. C/ BOLSAS FF Ø 50mm P/PVC</t>
  </si>
  <si>
    <t>TAMPA T-9</t>
  </si>
  <si>
    <t xml:space="preserve">REDE COLETIVA DE ESGOTO 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</si>
  <si>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</si>
  <si>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</si>
  <si>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</si>
  <si>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</si>
  <si>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</si>
  <si>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</si>
  <si>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</si>
  <si>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</si>
  <si>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</si>
  <si>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</si>
  <si>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</si>
  <si>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</si>
  <si>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</si>
  <si>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</si>
  <si>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</si>
  <si>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</si>
  <si>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</si>
  <si>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</si>
  <si>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</si>
  <si>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</si>
  <si>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</si>
  <si>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</si>
  <si>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</si>
  <si>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</si>
  <si>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</si>
  <si>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</si>
  <si>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</si>
  <si>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</si>
  <si>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</si>
  <si>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</si>
  <si>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PROLONGAMENTO DA REDE DE ÁGUA</t>
  </si>
  <si>
    <t xml:space="preserve">PROLONGAMENTO DA REDE DE ESGOTO </t>
  </si>
  <si>
    <t>4.1.12</t>
  </si>
  <si>
    <t>4.1.13</t>
  </si>
  <si>
    <t>4.1.14</t>
  </si>
  <si>
    <t>4.1.15</t>
  </si>
  <si>
    <t>4.3.14</t>
  </si>
  <si>
    <t>SPO - SABESP</t>
  </si>
  <si>
    <t>70.02.014</t>
  </si>
  <si>
    <t>CAIXA ENTERRADA HIDRÁULICA RETANGULAR EM ALVENARIA COM TIJOLOS CERÂMICOS MACIÇOS, DIMENSÕES INTERNAS: 0,6X0,6X0,6 M PARA REDE DE ESGOTO. AF_12/2020</t>
  </si>
  <si>
    <t>CDHU 180 - SINAPI 12 2020 - BANCO DE PREÇO SABESP</t>
  </si>
  <si>
    <t>CDHU</t>
  </si>
  <si>
    <t>PLACA DE IDENTIFICAÇÃO PARA OBRA</t>
  </si>
  <si>
    <t>ESCAVAÇÃO MANUAL EM SOLO DE 1ª E 2ª CATEGORIA EM VALA OU CAVA ATÉ 1,5 M</t>
  </si>
  <si>
    <t>LASTRO DE PEDRA BRITADA</t>
  </si>
  <si>
    <t>TUBO DE CONCRETO (PA-1), DN= 400MM</t>
  </si>
  <si>
    <t>TUBO DE CONCRETO (PA-1), DN= 600MM</t>
  </si>
  <si>
    <t>REATERRO COMPACTADO MECANIZADO DE VALA OU CAVA COM COMPACTADOR</t>
  </si>
  <si>
    <t>CARREGAMENTO MECANIZADO DE SOLO DE 1ª E 2ª CATEGORIA</t>
  </si>
  <si>
    <t>TRANSPORTE DE SOLO DE 1ª E 2ª CATEGORIA POR CAMINHÃO PARA DISTÂNCIAS SUPERIORES AO 5° KM ATÉ O 10° KM</t>
  </si>
  <si>
    <t>BOCA DE LOBO SIMPLES TIPO PMSP COM TAMPA DE CONCRETO</t>
  </si>
  <si>
    <t>POÇO DE VISITA DE 1,60 X 1,60 X 1,60 M - TIPO PMSP</t>
  </si>
  <si>
    <t>TAMPÃO EM FERRO FUNDIDO, DIÂMETRO DE 600 MM, CLASSE D 400 (RUPTURA&gt; 400 KN)</t>
  </si>
  <si>
    <t>GUIA PRÉ-MOLDADA CURVA TIPO PMSP 100 - FCK 25 MPA</t>
  </si>
  <si>
    <t>SARJETA OU SARJETÃO MOLDADO NO LOCAL, TIPO PMSP EM CONCRETO COM FCK 25 MPA</t>
  </si>
  <si>
    <t>ABERTURA DE CAIXA ATÉ 25 CM, INCLUI ESCAVAÇÃO, COMPACTAÇÃO, TRANSPORTE E PREPARO DO SUB-LEITO</t>
  </si>
  <si>
    <t>CAMADA DE ROLAMENTO EM CONCRETO BETUMINOSO USINADO QUENTE - CBUQ</t>
  </si>
  <si>
    <t>SINALIZAÇÃO HORIZONTAL EM MASSA TERMOPLÁSTICA À QUENTE POR ASPERSÃO, ESPESSURA DE 1,5 MM, PARA FAIXAS</t>
  </si>
  <si>
    <t>ESCAVAÇÃO MANUAL EM SOLO DE 1ª E 2ª CATEGORIA EM CAMPO ABERTO</t>
  </si>
  <si>
    <t>LASTRO E/OU FUNDAÇÃO EM RACHÃO MECANIZADO</t>
  </si>
  <si>
    <t>LOCAÇÃO DE REDE DE CANALIZAÇÃO</t>
  </si>
  <si>
    <t xml:space="preserve">m     </t>
  </si>
  <si>
    <t>ESCAVAÇÃO MECANIZADA DE VALAS OU CAVAS COM PROFUNDIDADE DE ATÉ 2 M</t>
  </si>
  <si>
    <t>COMPACTAÇÃO DE ATERRO MECANIZADO MÍNIMO DE 95% PN, SEM FORNECIMENTO DE SOLO EM CAMPO ABERTO</t>
  </si>
  <si>
    <t>ESCORAMENTO COM ESTACAS PRANCHAS METÁLICAS - PROFUNDIDADE ATÉ 4 M</t>
  </si>
  <si>
    <t>CHAMINÉ PARA POÇO DE VISITA TIPO PMSP EM ALVENARIA, DIÂMETRO INTERNO 70 CM - PESCOÇO</t>
  </si>
  <si>
    <t>TUBO PVC RÍGIDO, TIPO COLETOR ESGOTO, JUNTA ELÁSTICA, DN= 150 MM, INCLUSIVE CONEXÕES</t>
  </si>
  <si>
    <t>DEMOLIÇÃO (LEVANTAMENTO) MECANIZADA DE PAVIMENTO ASFÁLTICO, INCLUSIVE CARREGAMENTO, TRANSPORTE ATÉ 1 QUILÔMETRO E DESCARREGAMENTO</t>
  </si>
  <si>
    <t>ESCORAMENTO DE SOLO PONTALETADO</t>
  </si>
  <si>
    <t>TUBO DE PVC RÍGIDO TIPO PBA CLASSE 15, DN= 50MM, (DE= 60MM), INCLUSIVE CONEXÕES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</si>
</sst>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&quot;R$  &quot;* #,##0.00_-;_-&quot;R$  &quot;* #,##0.00\-;_-&quot;R$  &quot;* \-??_-;_-@_-"/>
    <numFmt numFmtId="166" formatCode="_-* #,##0.00_-;_-* #,##0.00\-;_-* \-??_-;_-@_-"/>
    <numFmt numFmtId="167" formatCode="_(* #,##0.00_);_(* \(#,##0.00\);_(* \-??_);_(@_)"/>
    <numFmt numFmtId="168" formatCode="* #,##0.00\ ;* \(#,##0.00\);* \-#\ ;@\ "/>
    <numFmt numFmtId="169" formatCode="00\-00\-00"/>
    <numFmt numFmtId="170" formatCode="_(* #,##0.00_);_(* \(#,##0.00\);_(* &quot;-&quot;??_);_(@_)"/>
    <numFmt numFmtId="172" formatCode="_(&quot;R$ &quot;* #,##0.00_);_(&quot;R$ &quot;* \(#,##0.00\);_(&quot;R$ &quot;* &quot;-&quot;??_);_(@_)"/>
    <numFmt numFmtId="173" formatCode="* #,##0.0000\ ;* \(#,##0.0000\);* \-#.00\ ;@\ "/>
    <numFmt numFmtId="174" formatCode="#,##0.000000000000000"/>
  </numFmts>
  <fonts count="4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indexed="10"/>
      <name val="Cambria"/>
      <family val="1"/>
      <scheme val="major"/>
    </font>
    <font>
      <sz val="9"/>
      <color theme="0"/>
      <name val="Calibri"/>
      <family val="2"/>
      <scheme val="minor"/>
    </font>
    <font>
      <b/>
      <sz val="10"/>
      <color indexed="56"/>
      <name val="Calibri"/>
      <family val="2"/>
      <scheme val="minor"/>
    </font>
    <font>
      <b/>
      <sz val="12"/>
      <color indexed="5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12"/>
      <name val="Calibri"/>
      <family val="2"/>
    </font>
    <font>
      <sz val="9.6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5" fontId="22" fillId="0" borderId="0" applyFill="0" applyBorder="0" applyAlignment="0" applyProtection="0"/>
    <xf numFmtId="0" fontId="11" fillId="18" borderId="0" applyNumberFormat="0" applyBorder="0" applyAlignment="0" applyProtection="0"/>
    <xf numFmtId="0" fontId="2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3" fillId="0" borderId="0"/>
    <xf numFmtId="0" fontId="22" fillId="19" borderId="4" applyNumberFormat="0" applyAlignment="0" applyProtection="0"/>
    <xf numFmtId="0" fontId="22" fillId="19" borderId="4" applyNumberFormat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2" fillId="0" borderId="0" applyFill="0" applyBorder="0" applyAlignment="0" applyProtection="0"/>
    <xf numFmtId="167" fontId="22" fillId="0" borderId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17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>
      <alignment vertical="top"/>
    </xf>
    <xf numFmtId="164" fontId="22" fillId="0" borderId="0" applyFont="0" applyFill="0" applyBorder="0" applyAlignment="0" applyProtection="0"/>
    <xf numFmtId="0" fontId="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9" fontId="44" fillId="0" borderId="0"/>
    <xf numFmtId="0" fontId="1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6" applyNumberFormat="0" applyFill="0" applyAlignment="0" applyProtection="0"/>
    <xf numFmtId="164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17">
    <xf numFmtId="0" fontId="0" fillId="0" borderId="0" xfId="0"/>
    <xf numFmtId="49" fontId="27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Protection="1"/>
    <xf numFmtId="0" fontId="24" fillId="0" borderId="0" xfId="0" applyFont="1" applyFill="1" applyAlignment="1" applyProtection="1">
      <alignment horizontal="center"/>
    </xf>
    <xf numFmtId="0" fontId="25" fillId="0" borderId="0" xfId="0" applyFont="1" applyFill="1" applyProtection="1"/>
    <xf numFmtId="4" fontId="42" fillId="0" borderId="0" xfId="0" applyNumberFormat="1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/>
    </xf>
    <xf numFmtId="0" fontId="25" fillId="0" borderId="0" xfId="0" applyNumberFormat="1" applyFont="1" applyFill="1" applyAlignment="1" applyProtection="1">
      <alignment vertical="distributed"/>
    </xf>
    <xf numFmtId="0" fontId="25" fillId="0" borderId="0" xfId="0" applyNumberFormat="1" applyFont="1" applyFill="1" applyAlignment="1" applyProtection="1">
      <alignment horizontal="center" vertical="distributed"/>
    </xf>
    <xf numFmtId="0" fontId="38" fillId="26" borderId="29" xfId="0" applyFont="1" applyFill="1" applyBorder="1" applyAlignment="1" applyProtection="1">
      <alignment horizontal="center" vertical="center"/>
    </xf>
    <xf numFmtId="0" fontId="38" fillId="26" borderId="30" xfId="0" applyFont="1" applyFill="1" applyBorder="1" applyAlignment="1" applyProtection="1">
      <alignment horizontal="center" vertical="center" wrapText="1"/>
    </xf>
    <xf numFmtId="39" fontId="38" fillId="26" borderId="30" xfId="62" applyFont="1" applyFill="1" applyBorder="1" applyAlignment="1" applyProtection="1">
      <alignment horizontal="left" vertical="center" wrapText="1"/>
    </xf>
    <xf numFmtId="0" fontId="38" fillId="26" borderId="30" xfId="0" applyFont="1" applyFill="1" applyBorder="1" applyAlignment="1" applyProtection="1">
      <alignment horizontal="center" vertical="center"/>
    </xf>
    <xf numFmtId="4" fontId="38" fillId="26" borderId="30" xfId="0" applyNumberFormat="1" applyFont="1" applyFill="1" applyBorder="1" applyAlignment="1" applyProtection="1">
      <alignment horizontal="center" vertical="center" wrapText="1"/>
    </xf>
    <xf numFmtId="0" fontId="38" fillId="26" borderId="30" xfId="0" applyNumberFormat="1" applyFont="1" applyFill="1" applyBorder="1" applyAlignment="1" applyProtection="1">
      <alignment horizontal="center" vertical="center" wrapText="1"/>
    </xf>
    <xf numFmtId="4" fontId="38" fillId="26" borderId="34" xfId="0" applyNumberFormat="1" applyFont="1" applyFill="1" applyBorder="1" applyAlignment="1" applyProtection="1">
      <alignment horizontal="center" vertical="center" wrapText="1"/>
    </xf>
    <xf numFmtId="4" fontId="38" fillId="26" borderId="22" xfId="0" applyNumberFormat="1" applyFont="1" applyFill="1" applyBorder="1" applyAlignment="1" applyProtection="1">
      <alignment horizontal="center" vertical="center" wrapText="1"/>
    </xf>
    <xf numFmtId="0" fontId="26" fillId="25" borderId="27" xfId="0" applyFont="1" applyFill="1" applyBorder="1" applyAlignment="1" applyProtection="1">
      <alignment horizontal="center" vertical="center" wrapText="1"/>
    </xf>
    <xf numFmtId="0" fontId="27" fillId="25" borderId="23" xfId="0" applyFont="1" applyFill="1" applyBorder="1" applyAlignment="1" applyProtection="1">
      <alignment vertical="center" wrapText="1"/>
    </xf>
    <xf numFmtId="49" fontId="26" fillId="25" borderId="23" xfId="0" applyNumberFormat="1" applyFont="1" applyFill="1" applyBorder="1" applyAlignment="1" applyProtection="1">
      <alignment horizontal="center" vertical="center" wrapText="1"/>
    </xf>
    <xf numFmtId="0" fontId="26" fillId="25" borderId="23" xfId="0" applyFont="1" applyFill="1" applyBorder="1" applyAlignment="1" applyProtection="1">
      <alignment vertical="center" wrapText="1"/>
    </xf>
    <xf numFmtId="49" fontId="27" fillId="25" borderId="23" xfId="0" applyNumberFormat="1" applyFont="1" applyFill="1" applyBorder="1" applyAlignment="1" applyProtection="1">
      <alignment horizontal="center" vertical="center" wrapText="1"/>
    </xf>
    <xf numFmtId="4" fontId="27" fillId="25" borderId="23" xfId="0" applyNumberFormat="1" applyFont="1" applyFill="1" applyBorder="1" applyAlignment="1" applyProtection="1">
      <alignment horizontal="center" vertical="center" wrapText="1"/>
    </xf>
    <xf numFmtId="0" fontId="27" fillId="25" borderId="23" xfId="0" applyNumberFormat="1" applyFont="1" applyFill="1" applyBorder="1" applyAlignment="1" applyProtection="1">
      <alignment horizontal="center" vertical="center" wrapText="1"/>
    </xf>
    <xf numFmtId="173" fontId="27" fillId="25" borderId="35" xfId="0" applyNumberFormat="1" applyFont="1" applyFill="1" applyBorder="1" applyAlignment="1" applyProtection="1">
      <alignment horizontal="center" vertical="center" wrapText="1"/>
    </xf>
    <xf numFmtId="164" fontId="26" fillId="25" borderId="24" xfId="58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center" vertical="center" wrapText="1"/>
    </xf>
    <xf numFmtId="0" fontId="26" fillId="27" borderId="43" xfId="0" applyFont="1" applyFill="1" applyBorder="1" applyAlignment="1" applyProtection="1">
      <alignment horizontal="center" vertical="center" wrapText="1"/>
    </xf>
    <xf numFmtId="0" fontId="27" fillId="27" borderId="44" xfId="0" applyFont="1" applyFill="1" applyBorder="1" applyAlignment="1" applyProtection="1">
      <alignment vertical="center" wrapText="1"/>
    </xf>
    <xf numFmtId="49" fontId="26" fillId="27" borderId="44" xfId="0" applyNumberFormat="1" applyFont="1" applyFill="1" applyBorder="1" applyAlignment="1" applyProtection="1">
      <alignment horizontal="center" vertical="center" wrapText="1"/>
    </xf>
    <xf numFmtId="0" fontId="26" fillId="27" borderId="44" xfId="0" applyFont="1" applyFill="1" applyBorder="1" applyAlignment="1" applyProtection="1">
      <alignment vertical="center" wrapText="1"/>
    </xf>
    <xf numFmtId="49" fontId="27" fillId="27" borderId="44" xfId="0" applyNumberFormat="1" applyFont="1" applyFill="1" applyBorder="1" applyAlignment="1" applyProtection="1">
      <alignment horizontal="center" vertical="center" wrapText="1"/>
    </xf>
    <xf numFmtId="4" fontId="27" fillId="27" borderId="44" xfId="0" applyNumberFormat="1" applyFont="1" applyFill="1" applyBorder="1" applyAlignment="1" applyProtection="1">
      <alignment horizontal="center" vertical="center" wrapText="1"/>
    </xf>
    <xf numFmtId="0" fontId="27" fillId="27" borderId="44" xfId="0" applyNumberFormat="1" applyFont="1" applyFill="1" applyBorder="1" applyAlignment="1" applyProtection="1">
      <alignment horizontal="center" vertical="center" wrapText="1"/>
    </xf>
    <xf numFmtId="173" fontId="27" fillId="27" borderId="45" xfId="0" applyNumberFormat="1" applyFont="1" applyFill="1" applyBorder="1" applyAlignment="1" applyProtection="1">
      <alignment horizontal="center" vertical="center" wrapText="1"/>
    </xf>
    <xf numFmtId="164" fontId="26" fillId="27" borderId="46" xfId="58" applyFont="1" applyFill="1" applyBorder="1" applyAlignment="1" applyProtection="1">
      <alignment horizontal="center" vertical="center" wrapText="1"/>
    </xf>
    <xf numFmtId="0" fontId="27" fillId="0" borderId="28" xfId="0" applyFont="1" applyFill="1" applyBorder="1" applyAlignment="1" applyProtection="1">
      <alignment horizontal="center" vertical="center" wrapText="1"/>
    </xf>
    <xf numFmtId="0" fontId="27" fillId="0" borderId="25" xfId="0" applyNumberFormat="1" applyFont="1" applyFill="1" applyBorder="1" applyAlignment="1" applyProtection="1">
      <alignment horizontal="center" vertical="center" wrapText="1"/>
    </xf>
    <xf numFmtId="169" fontId="27" fillId="0" borderId="25" xfId="0" applyNumberFormat="1" applyFont="1" applyFill="1" applyBorder="1" applyAlignment="1" applyProtection="1">
      <alignment horizontal="center" vertical="center" wrapText="1"/>
    </xf>
    <xf numFmtId="0" fontId="27" fillId="0" borderId="25" xfId="0" applyFont="1" applyFill="1" applyBorder="1" applyAlignment="1" applyProtection="1">
      <alignment horizontal="left" vertical="center" wrapText="1"/>
    </xf>
    <xf numFmtId="0" fontId="27" fillId="0" borderId="25" xfId="0" applyFont="1" applyFill="1" applyBorder="1" applyAlignment="1" applyProtection="1">
      <alignment horizontal="center" vertical="center" wrapText="1"/>
    </xf>
    <xf numFmtId="4" fontId="27" fillId="24" borderId="25" xfId="0" applyNumberFormat="1" applyFont="1" applyFill="1" applyBorder="1" applyAlignment="1" applyProtection="1">
      <alignment horizontal="center" vertical="center" wrapText="1"/>
    </xf>
    <xf numFmtId="4" fontId="27" fillId="0" borderId="25" xfId="0" applyNumberFormat="1" applyFont="1" applyFill="1" applyBorder="1" applyAlignment="1" applyProtection="1">
      <alignment horizontal="center" vertical="center" wrapText="1"/>
    </xf>
    <xf numFmtId="164" fontId="27" fillId="0" borderId="26" xfId="58" applyFont="1" applyFill="1" applyBorder="1" applyAlignment="1" applyProtection="1">
      <alignment horizontal="center" vertical="center" wrapText="1"/>
    </xf>
    <xf numFmtId="0" fontId="27" fillId="0" borderId="31" xfId="0" applyFont="1" applyFill="1" applyBorder="1" applyAlignment="1" applyProtection="1">
      <alignment horizontal="center" vertical="center" wrapText="1"/>
    </xf>
    <xf numFmtId="0" fontId="27" fillId="0" borderId="32" xfId="0" applyNumberFormat="1" applyFont="1" applyFill="1" applyBorder="1" applyAlignment="1" applyProtection="1">
      <alignment horizontal="center" vertical="center" wrapText="1"/>
    </xf>
    <xf numFmtId="169" fontId="27" fillId="0" borderId="32" xfId="0" applyNumberFormat="1" applyFont="1" applyFill="1" applyBorder="1" applyAlignment="1" applyProtection="1">
      <alignment horizontal="center" vertical="center" wrapText="1"/>
    </xf>
    <xf numFmtId="0" fontId="27" fillId="0" borderId="32" xfId="0" applyFont="1" applyFill="1" applyBorder="1" applyAlignment="1" applyProtection="1">
      <alignment horizontal="left" vertical="center" wrapText="1"/>
    </xf>
    <xf numFmtId="0" fontId="27" fillId="0" borderId="32" xfId="0" applyFont="1" applyFill="1" applyBorder="1" applyAlignment="1" applyProtection="1">
      <alignment horizontal="center" vertical="center" wrapText="1"/>
    </xf>
    <xf numFmtId="4" fontId="27" fillId="24" borderId="32" xfId="0" applyNumberFormat="1" applyFont="1" applyFill="1" applyBorder="1" applyAlignment="1" applyProtection="1">
      <alignment horizontal="center" vertical="center" wrapText="1"/>
    </xf>
    <xf numFmtId="4" fontId="27" fillId="0" borderId="32" xfId="0" applyNumberFormat="1" applyFont="1" applyFill="1" applyBorder="1" applyAlignment="1" applyProtection="1">
      <alignment horizontal="center" vertical="center" wrapText="1"/>
    </xf>
    <xf numFmtId="4" fontId="27" fillId="0" borderId="33" xfId="0" applyNumberFormat="1" applyFont="1" applyFill="1" applyBorder="1" applyAlignment="1" applyProtection="1">
      <alignment horizontal="center" vertical="center" wrapText="1"/>
    </xf>
    <xf numFmtId="0" fontId="26" fillId="25" borderId="28" xfId="0" applyFont="1" applyFill="1" applyBorder="1" applyAlignment="1" applyProtection="1">
      <alignment horizontal="center" vertical="center" wrapText="1"/>
    </xf>
    <xf numFmtId="0" fontId="27" fillId="25" borderId="25" xfId="0" applyFont="1" applyFill="1" applyBorder="1" applyAlignment="1" applyProtection="1">
      <alignment vertical="center" wrapText="1"/>
    </xf>
    <xf numFmtId="49" fontId="26" fillId="25" borderId="25" xfId="0" applyNumberFormat="1" applyFont="1" applyFill="1" applyBorder="1" applyAlignment="1" applyProtection="1">
      <alignment horizontal="center" vertical="center" wrapText="1"/>
    </xf>
    <xf numFmtId="0" fontId="26" fillId="25" borderId="25" xfId="0" applyFont="1" applyFill="1" applyBorder="1" applyAlignment="1" applyProtection="1">
      <alignment vertical="center" wrapText="1"/>
    </xf>
    <xf numFmtId="49" fontId="27" fillId="25" borderId="25" xfId="0" applyNumberFormat="1" applyFont="1" applyFill="1" applyBorder="1" applyAlignment="1" applyProtection="1">
      <alignment horizontal="center" vertical="center" wrapText="1"/>
    </xf>
    <xf numFmtId="4" fontId="27" fillId="25" borderId="25" xfId="0" applyNumberFormat="1" applyFont="1" applyFill="1" applyBorder="1" applyAlignment="1" applyProtection="1">
      <alignment horizontal="center" vertical="center" wrapText="1"/>
    </xf>
    <xf numFmtId="173" fontId="27" fillId="25" borderId="42" xfId="0" applyNumberFormat="1" applyFont="1" applyFill="1" applyBorder="1" applyAlignment="1" applyProtection="1">
      <alignment horizontal="center" vertical="center" wrapText="1"/>
    </xf>
    <xf numFmtId="164" fontId="26" fillId="25" borderId="26" xfId="58" applyFont="1" applyFill="1" applyBorder="1" applyAlignment="1" applyProtection="1">
      <alignment horizontal="center" vertical="center" wrapText="1"/>
    </xf>
    <xf numFmtId="0" fontId="26" fillId="27" borderId="28" xfId="0" applyFont="1" applyFill="1" applyBorder="1" applyAlignment="1" applyProtection="1">
      <alignment horizontal="center" vertical="center" wrapText="1"/>
    </xf>
    <xf numFmtId="0" fontId="27" fillId="27" borderId="25" xfId="0" applyFont="1" applyFill="1" applyBorder="1" applyAlignment="1" applyProtection="1">
      <alignment vertical="center" wrapText="1"/>
    </xf>
    <xf numFmtId="49" fontId="26" fillId="27" borderId="25" xfId="0" applyNumberFormat="1" applyFont="1" applyFill="1" applyBorder="1" applyAlignment="1" applyProtection="1">
      <alignment horizontal="center" vertical="center" wrapText="1"/>
    </xf>
    <xf numFmtId="0" fontId="26" fillId="27" borderId="25" xfId="0" applyFont="1" applyFill="1" applyBorder="1" applyAlignment="1" applyProtection="1">
      <alignment vertical="center" wrapText="1"/>
    </xf>
    <xf numFmtId="49" fontId="27" fillId="27" borderId="25" xfId="0" applyNumberFormat="1" applyFont="1" applyFill="1" applyBorder="1" applyAlignment="1" applyProtection="1">
      <alignment horizontal="center" vertical="center" wrapText="1"/>
    </xf>
    <xf numFmtId="4" fontId="27" fillId="27" borderId="25" xfId="0" applyNumberFormat="1" applyFont="1" applyFill="1" applyBorder="1" applyAlignment="1" applyProtection="1">
      <alignment horizontal="center" vertical="center" wrapText="1"/>
    </xf>
    <xf numFmtId="173" fontId="27" fillId="27" borderId="42" xfId="0" applyNumberFormat="1" applyFont="1" applyFill="1" applyBorder="1" applyAlignment="1" applyProtection="1">
      <alignment horizontal="center" vertical="center" wrapText="1"/>
    </xf>
    <xf numFmtId="164" fontId="26" fillId="27" borderId="26" xfId="58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168" fontId="27" fillId="0" borderId="32" xfId="0" applyNumberFormat="1" applyFont="1" applyFill="1" applyBorder="1" applyAlignment="1" applyProtection="1">
      <alignment horizontal="center" vertical="center" wrapText="1"/>
    </xf>
    <xf numFmtId="0" fontId="26" fillId="27" borderId="25" xfId="0" applyFont="1" applyFill="1" applyBorder="1" applyAlignment="1" applyProtection="1">
      <alignment horizontal="center" vertical="center" wrapText="1"/>
    </xf>
    <xf numFmtId="0" fontId="27" fillId="0" borderId="39" xfId="0" applyFont="1" applyFill="1" applyBorder="1" applyAlignment="1" applyProtection="1">
      <alignment horizontal="center" vertical="center" wrapText="1"/>
    </xf>
    <xf numFmtId="0" fontId="27" fillId="0" borderId="40" xfId="0" applyNumberFormat="1" applyFont="1" applyFill="1" applyBorder="1" applyAlignment="1" applyProtection="1">
      <alignment horizontal="center" vertical="center" wrapText="1"/>
    </xf>
    <xf numFmtId="169" fontId="27" fillId="0" borderId="40" xfId="0" applyNumberFormat="1" applyFont="1" applyFill="1" applyBorder="1" applyAlignment="1" applyProtection="1">
      <alignment horizontal="center" vertical="center" wrapText="1"/>
    </xf>
    <xf numFmtId="0" fontId="27" fillId="0" borderId="40" xfId="0" applyFont="1" applyFill="1" applyBorder="1" applyAlignment="1" applyProtection="1">
      <alignment horizontal="left" vertical="center" wrapText="1"/>
    </xf>
    <xf numFmtId="0" fontId="27" fillId="0" borderId="40" xfId="0" applyFont="1" applyFill="1" applyBorder="1" applyAlignment="1" applyProtection="1">
      <alignment horizontal="center" vertical="center" wrapText="1"/>
    </xf>
    <xf numFmtId="4" fontId="27" fillId="24" borderId="40" xfId="0" applyNumberFormat="1" applyFont="1" applyFill="1" applyBorder="1" applyAlignment="1" applyProtection="1">
      <alignment vertical="center" wrapText="1"/>
    </xf>
    <xf numFmtId="4" fontId="27" fillId="0" borderId="40" xfId="0" applyNumberFormat="1" applyFont="1" applyFill="1" applyBorder="1" applyAlignment="1" applyProtection="1">
      <alignment vertical="center" wrapText="1"/>
    </xf>
    <xf numFmtId="4" fontId="27" fillId="0" borderId="41" xfId="0" applyNumberFormat="1" applyFont="1" applyFill="1" applyBorder="1" applyAlignment="1" applyProtection="1">
      <alignment vertical="center" wrapText="1"/>
    </xf>
    <xf numFmtId="4" fontId="27" fillId="24" borderId="40" xfId="0" applyNumberFormat="1" applyFont="1" applyFill="1" applyBorder="1" applyAlignment="1" applyProtection="1">
      <alignment horizontal="center" vertical="center" wrapText="1"/>
    </xf>
    <xf numFmtId="4" fontId="27" fillId="0" borderId="40" xfId="0" applyNumberFormat="1" applyFont="1" applyFill="1" applyBorder="1" applyAlignment="1" applyProtection="1">
      <alignment horizontal="center" vertical="center" wrapText="1"/>
    </xf>
    <xf numFmtId="164" fontId="27" fillId="0" borderId="41" xfId="58" applyFont="1" applyFill="1" applyBorder="1" applyAlignment="1" applyProtection="1">
      <alignment horizontal="center" vertical="center" wrapText="1"/>
    </xf>
    <xf numFmtId="0" fontId="45" fillId="0" borderId="25" xfId="0" applyNumberFormat="1" applyFont="1" applyFill="1" applyBorder="1" applyAlignment="1" applyProtection="1">
      <alignment horizontal="center" vertical="center" wrapText="1"/>
    </xf>
    <xf numFmtId="4" fontId="27" fillId="0" borderId="41" xfId="0" applyNumberFormat="1" applyFont="1" applyFill="1" applyBorder="1" applyAlignment="1" applyProtection="1">
      <alignment horizontal="center" vertical="center" wrapText="1"/>
    </xf>
    <xf numFmtId="0" fontId="40" fillId="26" borderId="36" xfId="0" applyFont="1" applyFill="1" applyBorder="1" applyAlignment="1" applyProtection="1">
      <alignment horizontal="right" vertical="center" wrapText="1"/>
    </xf>
    <xf numFmtId="0" fontId="40" fillId="26" borderId="37" xfId="0" applyFont="1" applyFill="1" applyBorder="1" applyAlignment="1" applyProtection="1">
      <alignment horizontal="right" vertical="center" wrapText="1"/>
    </xf>
    <xf numFmtId="10" fontId="40" fillId="26" borderId="37" xfId="60" applyNumberFormat="1" applyFont="1" applyFill="1" applyBorder="1" applyAlignment="1" applyProtection="1">
      <alignment horizontal="left" vertical="center" wrapText="1"/>
    </xf>
    <xf numFmtId="0" fontId="40" fillId="26" borderId="37" xfId="0" applyFont="1" applyFill="1" applyBorder="1" applyAlignment="1" applyProtection="1">
      <alignment vertical="center" wrapText="1"/>
    </xf>
    <xf numFmtId="0" fontId="40" fillId="26" borderId="37" xfId="58" applyNumberFormat="1" applyFont="1" applyFill="1" applyBorder="1" applyAlignment="1" applyProtection="1">
      <alignment horizontal="center" vertical="center" wrapText="1"/>
    </xf>
    <xf numFmtId="164" fontId="40" fillId="26" borderId="37" xfId="58" applyFont="1" applyFill="1" applyBorder="1" applyAlignment="1" applyProtection="1">
      <alignment horizontal="center" vertical="center" wrapText="1"/>
    </xf>
    <xf numFmtId="164" fontId="40" fillId="26" borderId="38" xfId="58" applyFont="1" applyFill="1" applyBorder="1" applyAlignment="1" applyProtection="1">
      <alignment horizontal="center" vertical="center" wrapText="1"/>
    </xf>
    <xf numFmtId="49" fontId="24" fillId="0" borderId="0" xfId="0" applyNumberFormat="1" applyFont="1" applyFill="1" applyAlignment="1" applyProtection="1">
      <alignment horizontal="center"/>
    </xf>
    <xf numFmtId="49" fontId="24" fillId="0" borderId="0" xfId="0" applyNumberFormat="1" applyFont="1" applyFill="1" applyAlignment="1" applyProtection="1">
      <alignment horizontal="center" vertical="center"/>
    </xf>
    <xf numFmtId="0" fontId="24" fillId="0" borderId="0" xfId="0" applyNumberFormat="1" applyFont="1" applyFill="1" applyAlignment="1" applyProtection="1">
      <alignment horizontal="center"/>
    </xf>
    <xf numFmtId="173" fontId="24" fillId="0" borderId="0" xfId="0" applyNumberFormat="1" applyFont="1" applyFill="1" applyAlignment="1" applyProtection="1">
      <alignment horizontal="center"/>
    </xf>
    <xf numFmtId="168" fontId="24" fillId="0" borderId="0" xfId="0" applyNumberFormat="1" applyFont="1" applyFill="1" applyAlignment="1" applyProtection="1">
      <alignment horizontal="center"/>
    </xf>
    <xf numFmtId="2" fontId="24" fillId="24" borderId="0" xfId="0" applyNumberFormat="1" applyFont="1" applyFill="1" applyAlignment="1" applyProtection="1">
      <alignment horizontal="center"/>
    </xf>
    <xf numFmtId="49" fontId="27" fillId="0" borderId="0" xfId="0" applyNumberFormat="1" applyFont="1" applyFill="1" applyAlignment="1" applyProtection="1">
      <alignment horizontal="center"/>
      <protection locked="0"/>
    </xf>
    <xf numFmtId="0" fontId="27" fillId="0" borderId="0" xfId="0" applyFont="1" applyFill="1" applyProtection="1">
      <protection locked="0"/>
    </xf>
    <xf numFmtId="49" fontId="27" fillId="0" borderId="0" xfId="0" applyNumberFormat="1" applyFont="1" applyFill="1" applyAlignment="1" applyProtection="1">
      <alignment horizontal="center" vertical="center"/>
      <protection locked="0"/>
    </xf>
    <xf numFmtId="2" fontId="27" fillId="0" borderId="0" xfId="0" applyNumberFormat="1" applyFont="1" applyFill="1" applyAlignment="1" applyProtection="1">
      <alignment horizontal="center"/>
      <protection locked="0"/>
    </xf>
    <xf numFmtId="0" fontId="27" fillId="0" borderId="0" xfId="0" applyNumberFormat="1" applyFont="1" applyFill="1" applyAlignment="1" applyProtection="1">
      <alignment horizontal="center"/>
      <protection locked="0"/>
    </xf>
    <xf numFmtId="173" fontId="27" fillId="0" borderId="0" xfId="0" applyNumberFormat="1" applyFont="1" applyFill="1" applyAlignment="1" applyProtection="1">
      <alignment horizontal="center"/>
      <protection locked="0"/>
    </xf>
    <xf numFmtId="168" fontId="27" fillId="0" borderId="0" xfId="0" applyNumberFormat="1" applyFont="1" applyFill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 wrapText="1"/>
      <protection locked="0"/>
    </xf>
    <xf numFmtId="0" fontId="42" fillId="0" borderId="0" xfId="0" applyFont="1" applyAlignment="1" applyProtection="1">
      <alignment vertical="center"/>
      <protection locked="0"/>
    </xf>
    <xf numFmtId="4" fontId="42" fillId="0" borderId="0" xfId="0" applyNumberFormat="1" applyFont="1" applyFill="1" applyAlignment="1" applyProtection="1">
      <alignment horizontal="center" vertical="center"/>
      <protection locked="0"/>
    </xf>
    <xf numFmtId="0" fontId="42" fillId="0" borderId="0" xfId="0" applyNumberFormat="1" applyFont="1" applyFill="1" applyAlignment="1" applyProtection="1">
      <alignment horizontal="center" vertical="center"/>
      <protection locked="0"/>
    </xf>
    <xf numFmtId="0" fontId="43" fillId="0" borderId="0" xfId="0" applyNumberFormat="1" applyFont="1" applyAlignment="1" applyProtection="1">
      <alignment horizontal="left" vertical="distributed" wrapText="1"/>
      <protection locked="0"/>
    </xf>
    <xf numFmtId="0" fontId="43" fillId="0" borderId="0" xfId="0" applyNumberFormat="1" applyFont="1" applyAlignment="1" applyProtection="1">
      <alignment vertical="distributed" wrapText="1"/>
      <protection locked="0"/>
    </xf>
    <xf numFmtId="0" fontId="43" fillId="0" borderId="0" xfId="0" applyNumberFormat="1" applyFont="1" applyAlignment="1" applyProtection="1">
      <alignment horizontal="center" vertical="distributed" wrapText="1"/>
      <protection locked="0"/>
    </xf>
    <xf numFmtId="0" fontId="43" fillId="0" borderId="0" xfId="0" applyNumberFormat="1" applyFont="1" applyAlignment="1" applyProtection="1">
      <alignment horizontal="right" vertical="distributed"/>
      <protection locked="0"/>
    </xf>
    <xf numFmtId="0" fontId="42" fillId="0" borderId="0" xfId="0" applyNumberFormat="1" applyFont="1" applyAlignment="1" applyProtection="1">
      <alignment horizontal="left" vertical="distributed"/>
      <protection locked="0"/>
    </xf>
    <xf numFmtId="0" fontId="43" fillId="0" borderId="0" xfId="0" applyNumberFormat="1" applyFont="1" applyAlignment="1" applyProtection="1">
      <alignment horizontal="right" vertical="distributed"/>
      <protection locked="0"/>
    </xf>
    <xf numFmtId="14" fontId="42" fillId="0" borderId="0" xfId="0" applyNumberFormat="1" applyFont="1" applyAlignment="1" applyProtection="1">
      <alignment horizontal="left" vertical="distributed"/>
      <protection locked="0"/>
    </xf>
    <xf numFmtId="14" fontId="42" fillId="0" borderId="0" xfId="0" applyNumberFormat="1" applyFont="1" applyAlignment="1" applyProtection="1">
      <alignment vertical="distributed"/>
      <protection locked="0"/>
    </xf>
    <xf numFmtId="0" fontId="27" fillId="0" borderId="0" xfId="0" applyFont="1" applyFill="1" applyBorder="1" applyProtection="1">
      <protection locked="0"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7" fillId="25" borderId="25" xfId="0" applyNumberFormat="1" applyFont="1" applyFill="1" applyBorder="1" applyAlignment="1" applyProtection="1">
      <alignment horizontal="center" vertical="center" wrapText="1"/>
      <protection locked="0"/>
    </xf>
    <xf numFmtId="0" fontId="27" fillId="27" borderId="25" xfId="0" applyNumberFormat="1" applyFont="1" applyFill="1" applyBorder="1" applyAlignment="1" applyProtection="1">
      <alignment horizontal="center" vertical="center" wrapText="1"/>
      <protection locked="0"/>
    </xf>
    <xf numFmtId="0" fontId="26" fillId="27" borderId="2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4" fontId="27" fillId="0" borderId="0" xfId="0" applyNumberFormat="1" applyFont="1" applyFill="1" applyBorder="1" applyAlignment="1" applyProtection="1">
      <alignment vertical="center" wrapText="1"/>
      <protection locked="0"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26" fillId="0" borderId="0" xfId="61" applyFont="1" applyFill="1" applyBorder="1" applyAlignment="1" applyProtection="1">
      <alignment horizontal="center" vertical="center" wrapText="1"/>
      <protection locked="0"/>
    </xf>
    <xf numFmtId="49" fontId="41" fillId="0" borderId="0" xfId="27" applyNumberFormat="1" applyFont="1" applyAlignment="1" applyProtection="1">
      <protection locked="0"/>
    </xf>
    <xf numFmtId="49" fontId="22" fillId="0" borderId="0" xfId="27" applyNumberFormat="1" applyAlignment="1" applyProtection="1">
      <protection locked="0"/>
    </xf>
    <xf numFmtId="170" fontId="41" fillId="0" borderId="0" xfId="55" applyFont="1" applyAlignment="1" applyProtection="1">
      <protection locked="0"/>
    </xf>
    <xf numFmtId="170" fontId="41" fillId="0" borderId="0" xfId="55" applyFont="1" applyAlignment="1" applyProtection="1">
      <alignment horizontal="center"/>
      <protection locked="0"/>
    </xf>
    <xf numFmtId="0" fontId="41" fillId="0" borderId="0" xfId="55" applyNumberFormat="1" applyFont="1" applyAlignment="1" applyProtection="1">
      <alignment horizontal="center"/>
      <protection locked="0"/>
    </xf>
    <xf numFmtId="173" fontId="41" fillId="0" borderId="0" xfId="55" applyNumberFormat="1" applyFont="1" applyAlignment="1" applyProtection="1">
      <alignment horizontal="center"/>
      <protection locked="0"/>
    </xf>
    <xf numFmtId="0" fontId="41" fillId="0" borderId="0" xfId="55" applyNumberFormat="1" applyFont="1" applyBorder="1" applyAlignment="1" applyProtection="1">
      <alignment horizontal="center"/>
      <protection locked="0"/>
    </xf>
    <xf numFmtId="173" fontId="41" fillId="0" borderId="0" xfId="55" applyNumberFormat="1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4" fontId="42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NumberFormat="1" applyFont="1" applyFill="1" applyBorder="1" applyAlignment="1" applyProtection="1">
      <alignment horizontal="center" vertical="center"/>
      <protection locked="0"/>
    </xf>
    <xf numFmtId="4" fontId="43" fillId="0" borderId="0" xfId="0" applyNumberFormat="1" applyFont="1" applyFill="1" applyBorder="1" applyAlignment="1" applyProtection="1">
      <alignment vertical="center"/>
      <protection locked="0"/>
    </xf>
    <xf numFmtId="4" fontId="43" fillId="0" borderId="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NumberFormat="1" applyFont="1" applyFill="1" applyBorder="1" applyAlignment="1" applyProtection="1">
      <alignment horizontal="center" vertical="center"/>
      <protection locked="0"/>
    </xf>
    <xf numFmtId="4" fontId="42" fillId="0" borderId="0" xfId="0" applyNumberFormat="1" applyFont="1" applyFill="1" applyAlignment="1" applyProtection="1">
      <alignment vertical="center"/>
      <protection locked="0"/>
    </xf>
    <xf numFmtId="49" fontId="24" fillId="0" borderId="0" xfId="0" applyNumberFormat="1" applyFont="1" applyFill="1" applyAlignment="1" applyProtection="1">
      <alignment horizontal="center"/>
      <protection locked="0"/>
    </xf>
    <xf numFmtId="0" fontId="24" fillId="0" borderId="0" xfId="0" applyFont="1" applyFill="1" applyProtection="1">
      <protection locked="0"/>
    </xf>
    <xf numFmtId="49" fontId="24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horizontal="center"/>
      <protection locked="0"/>
    </xf>
    <xf numFmtId="173" fontId="24" fillId="0" borderId="0" xfId="0" applyNumberFormat="1" applyFont="1" applyFill="1" applyAlignment="1" applyProtection="1">
      <alignment horizontal="center"/>
      <protection locked="0"/>
    </xf>
    <xf numFmtId="168" fontId="24" fillId="0" borderId="0" xfId="0" applyNumberFormat="1" applyFont="1" applyFill="1" applyAlignment="1" applyProtection="1">
      <alignment horizontal="center"/>
      <protection locked="0"/>
    </xf>
    <xf numFmtId="0" fontId="31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6" fillId="0" borderId="19" xfId="0" applyFont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left" vertical="center"/>
    </xf>
    <xf numFmtId="0" fontId="26" fillId="0" borderId="14" xfId="0" applyFont="1" applyBorder="1" applyAlignment="1" applyProtection="1">
      <alignment horizontal="left" vertical="center"/>
    </xf>
    <xf numFmtId="0" fontId="26" fillId="0" borderId="10" xfId="0" applyFont="1" applyBorder="1" applyAlignment="1" applyProtection="1">
      <alignment horizontal="center" vertical="center" wrapText="1" shrinkToFit="1"/>
    </xf>
    <xf numFmtId="0" fontId="26" fillId="0" borderId="19" xfId="0" applyFont="1" applyBorder="1" applyAlignment="1" applyProtection="1">
      <alignment horizontal="center" vertical="center" wrapText="1" shrinkToFit="1"/>
    </xf>
    <xf numFmtId="0" fontId="26" fillId="0" borderId="12" xfId="0" applyFont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horizontal="left" vertical="center"/>
    </xf>
    <xf numFmtId="0" fontId="26" fillId="0" borderId="16" xfId="0" applyFont="1" applyBorder="1" applyAlignment="1" applyProtection="1">
      <alignment horizontal="left" vertical="center"/>
    </xf>
    <xf numFmtId="0" fontId="26" fillId="0" borderId="12" xfId="0" applyFont="1" applyBorder="1" applyAlignment="1" applyProtection="1">
      <alignment horizontal="center" vertical="center" wrapText="1" shrinkToFit="1"/>
    </xf>
    <xf numFmtId="0" fontId="26" fillId="28" borderId="47" xfId="0" applyFont="1" applyFill="1" applyBorder="1" applyAlignment="1" applyProtection="1">
      <alignment horizontal="center" vertical="center"/>
    </xf>
    <xf numFmtId="0" fontId="26" fillId="28" borderId="17" xfId="0" applyFont="1" applyFill="1" applyBorder="1" applyAlignment="1" applyProtection="1">
      <alignment horizontal="left" vertical="center" wrapText="1"/>
    </xf>
    <xf numFmtId="0" fontId="26" fillId="28" borderId="11" xfId="0" applyFont="1" applyFill="1" applyBorder="1" applyAlignment="1" applyProtection="1">
      <alignment horizontal="left" vertical="center" wrapText="1"/>
    </xf>
    <xf numFmtId="0" fontId="26" fillId="28" borderId="18" xfId="0" applyFont="1" applyFill="1" applyBorder="1" applyAlignment="1" applyProtection="1">
      <alignment horizontal="left" vertical="center" wrapText="1"/>
    </xf>
    <xf numFmtId="0" fontId="26" fillId="0" borderId="13" xfId="0" applyFont="1" applyBorder="1" applyAlignment="1" applyProtection="1">
      <alignment horizontal="left" vertical="center" wrapText="1"/>
    </xf>
    <xf numFmtId="0" fontId="26" fillId="0" borderId="14" xfId="0" applyFont="1" applyBorder="1" applyAlignment="1" applyProtection="1">
      <alignment horizontal="left" vertical="center" wrapText="1"/>
    </xf>
    <xf numFmtId="10" fontId="27" fillId="0" borderId="20" xfId="0" applyNumberFormat="1" applyFont="1" applyBorder="1" applyAlignment="1" applyProtection="1">
      <alignment horizontal="center" vertical="center" wrapText="1" shrinkToFit="1"/>
    </xf>
    <xf numFmtId="0" fontId="26" fillId="0" borderId="15" xfId="0" applyFont="1" applyBorder="1" applyAlignment="1" applyProtection="1">
      <alignment horizontal="left" vertical="center" wrapText="1"/>
    </xf>
    <xf numFmtId="0" fontId="26" fillId="0" borderId="16" xfId="0" applyFont="1" applyBorder="1" applyAlignment="1" applyProtection="1">
      <alignment horizontal="left" vertical="center" wrapText="1"/>
    </xf>
    <xf numFmtId="43" fontId="27" fillId="0" borderId="21" xfId="61" applyFont="1" applyBorder="1" applyAlignment="1" applyProtection="1">
      <alignment horizontal="center" vertical="center" wrapText="1" shrinkToFit="1"/>
    </xf>
    <xf numFmtId="2" fontId="31" fillId="0" borderId="0" xfId="0" applyNumberFormat="1" applyFont="1" applyAlignment="1" applyProtection="1">
      <alignment vertical="center"/>
    </xf>
    <xf numFmtId="170" fontId="31" fillId="0" borderId="0" xfId="55" applyFont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26" fillId="0" borderId="17" xfId="28" applyFont="1" applyBorder="1" applyAlignment="1" applyProtection="1">
      <alignment horizontal="left" vertical="center"/>
    </xf>
    <xf numFmtId="0" fontId="26" fillId="0" borderId="11" xfId="28" applyFont="1" applyBorder="1" applyAlignment="1" applyProtection="1">
      <alignment horizontal="left" vertical="center"/>
    </xf>
    <xf numFmtId="0" fontId="26" fillId="0" borderId="18" xfId="28" applyFont="1" applyBorder="1" applyAlignment="1" applyProtection="1">
      <alignment horizontal="left" vertical="center"/>
    </xf>
    <xf numFmtId="43" fontId="39" fillId="0" borderId="18" xfId="61" applyFont="1" applyBorder="1" applyAlignment="1" applyProtection="1">
      <alignment vertical="center" shrinkToFit="1"/>
    </xf>
    <xf numFmtId="172" fontId="34" fillId="0" borderId="0" xfId="0" applyNumberFormat="1" applyFont="1" applyAlignment="1" applyProtection="1">
      <alignment vertical="center"/>
    </xf>
    <xf numFmtId="43" fontId="39" fillId="0" borderId="10" xfId="61" applyFont="1" applyBorder="1" applyAlignment="1" applyProtection="1">
      <alignment vertical="center"/>
    </xf>
    <xf numFmtId="43" fontId="39" fillId="0" borderId="18" xfId="61" applyFont="1" applyBorder="1" applyAlignment="1" applyProtection="1">
      <alignment vertical="center"/>
    </xf>
    <xf numFmtId="164" fontId="31" fillId="0" borderId="0" xfId="0" applyNumberFormat="1" applyFont="1" applyAlignment="1" applyProtection="1">
      <alignment vertical="center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27" fillId="0" borderId="0" xfId="0" applyNumberFormat="1" applyFont="1" applyBorder="1" applyAlignment="1" applyProtection="1">
      <alignment vertical="distributed"/>
      <protection locked="0"/>
    </xf>
    <xf numFmtId="0" fontId="27" fillId="0" borderId="0" xfId="0" applyNumberFormat="1" applyFont="1" applyBorder="1" applyAlignment="1" applyProtection="1">
      <alignment horizontal="left" vertical="distributed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170" fontId="32" fillId="0" borderId="0" xfId="55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vertical="center"/>
      <protection locked="0"/>
    </xf>
    <xf numFmtId="4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14" fontId="27" fillId="0" borderId="0" xfId="0" applyNumberFormat="1" applyFont="1" applyAlignment="1" applyProtection="1">
      <alignment horizontal="left" vertical="center"/>
      <protection locked="0"/>
    </xf>
    <xf numFmtId="174" fontId="35" fillId="0" borderId="0" xfId="0" applyNumberFormat="1" applyFont="1" applyAlignment="1" applyProtection="1">
      <alignment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33" fillId="0" borderId="0" xfId="0" applyFont="1" applyAlignment="1" applyProtection="1">
      <protection locked="0"/>
    </xf>
    <xf numFmtId="0" fontId="33" fillId="0" borderId="0" xfId="0" applyFont="1" applyAlignment="1" applyProtection="1">
      <alignment vertical="center"/>
      <protection locked="0"/>
    </xf>
    <xf numFmtId="4" fontId="26" fillId="0" borderId="0" xfId="0" applyNumberFormat="1" applyFont="1" applyBorder="1" applyAlignment="1" applyProtection="1">
      <alignment vertical="distributed"/>
      <protection locked="0"/>
    </xf>
    <xf numFmtId="0" fontId="26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</cellXfs>
  <cellStyles count="7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49" builtinId="29" customBuiltin="1"/>
    <cellStyle name="Ênfase2" xfId="50" builtinId="33" customBuiltin="1"/>
    <cellStyle name="Ênfase3" xfId="51" builtinId="37" customBuiltin="1"/>
    <cellStyle name="Ênfase4" xfId="52" builtinId="41" customBuiltin="1"/>
    <cellStyle name="Ênfase5" xfId="53" builtinId="45" customBuiltin="1"/>
    <cellStyle name="Ênfase6" xfId="54" builtinId="49" customBuiltin="1"/>
    <cellStyle name="Entrada" xfId="23" builtinId="20" customBuiltin="1"/>
    <cellStyle name="Incorreto" xfId="24" builtinId="27" customBuiltin="1"/>
    <cellStyle name="Moeda" xfId="58" builtinId="4"/>
    <cellStyle name="Moeda 2" xfId="25"/>
    <cellStyle name="Moeda 2 2" xfId="67"/>
    <cellStyle name="Neutra" xfId="26" builtinId="28" customBuiltin="1"/>
    <cellStyle name="Normal" xfId="0" builtinId="0"/>
    <cellStyle name="Normal 2" xfId="27"/>
    <cellStyle name="Normal 2 2" xfId="59"/>
    <cellStyle name="Normal 3" xfId="28"/>
    <cellStyle name="Normal 3 2" xfId="29"/>
    <cellStyle name="Normal 4" xfId="30"/>
    <cellStyle name="Normal 4 2" xfId="68"/>
    <cellStyle name="Normal 5" xfId="31"/>
    <cellStyle name="Normal 6" xfId="57"/>
    <cellStyle name="Normal 7" xfId="32"/>
    <cellStyle name="Normal 8" xfId="63"/>
    <cellStyle name="Normal_orcto novo" xfId="62"/>
    <cellStyle name="Nota" xfId="33" builtinId="10" customBuiltin="1"/>
    <cellStyle name="Nota 2" xfId="34"/>
    <cellStyle name="Porcentagem" xfId="60" builtinId="5"/>
    <cellStyle name="Porcentagem 2" xfId="35"/>
    <cellStyle name="Porcentagem 2 2" xfId="64"/>
    <cellStyle name="Porcentagem 3" xfId="36"/>
    <cellStyle name="Porcentagem 4" xfId="56"/>
    <cellStyle name="Saída" xfId="37" builtinId="21" customBuiltin="1"/>
    <cellStyle name="Texto de Aviso" xfId="38" builtinId="11" customBuiltin="1"/>
    <cellStyle name="Texto Explicativo" xfId="39" builtinId="53" customBuiltin="1"/>
    <cellStyle name="Título 1" xfId="41" builtinId="16" customBuiltin="1"/>
    <cellStyle name="Título 2" xfId="42" builtinId="17" customBuiltin="1"/>
    <cellStyle name="Título 3" xfId="43" builtinId="18" customBuiltin="1"/>
    <cellStyle name="Título 4" xfId="44" builtinId="19" customBuiltin="1"/>
    <cellStyle name="Título 5" xfId="45"/>
    <cellStyle name="Título 6" xfId="46"/>
    <cellStyle name="Total" xfId="40" builtinId="25" customBuiltin="1"/>
    <cellStyle name="Total 2" xfId="66"/>
    <cellStyle name="Vírgula" xfId="61" builtinId="3"/>
    <cellStyle name="Vírgula 2" xfId="47"/>
    <cellStyle name="Vírgula 2 2" xfId="48"/>
    <cellStyle name="Vírgula 2 3" xfId="65"/>
    <cellStyle name="Vírgula 3" xfId="55"/>
    <cellStyle name="Vírgula 4" xfId="69"/>
  </cellStyles>
  <dxfs count="42"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f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0909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BF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FFFF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2:K173"/>
  <sheetViews>
    <sheetView tabSelected="1" view="pageBreakPreview" zoomScale="80" zoomScaleNormal="100" zoomScaleSheetLayoutView="80" workbookViewId="0">
      <selection activeCell="H37" sqref="H37"/>
    </sheetView>
  </sheetViews>
  <sheetFormatPr defaultRowHeight="12.75" x14ac:dyDescent="0.2"/>
  <cols>
    <col min="1" max="1" width="2.5703125" style="2" customWidth="1"/>
    <col min="2" max="2" width="7.7109375" style="91" customWidth="1"/>
    <col min="3" max="3" width="17.42578125" style="2" customWidth="1"/>
    <col min="4" max="4" width="15.5703125" style="91" bestFit="1" customWidth="1"/>
    <col min="5" max="5" width="61" style="2" customWidth="1"/>
    <col min="6" max="6" width="8" style="92" customWidth="1"/>
    <col min="7" max="7" width="11.85546875" style="96" customWidth="1"/>
    <col min="8" max="8" width="11.85546875" style="93" bestFit="1" customWidth="1"/>
    <col min="9" max="9" width="12.7109375" style="94" bestFit="1" customWidth="1"/>
    <col min="10" max="10" width="23" style="95" customWidth="1"/>
    <col min="11" max="11" width="19.5703125" style="3" bestFit="1" customWidth="1"/>
    <col min="12" max="12" width="10.140625" style="2" customWidth="1"/>
    <col min="13" max="15" width="9.140625" style="2"/>
    <col min="16" max="16" width="12.42578125" style="2" bestFit="1" customWidth="1"/>
    <col min="17" max="16384" width="9.140625" style="2"/>
  </cols>
  <sheetData>
    <row r="2" spans="2:11" ht="15.75" x14ac:dyDescent="0.25">
      <c r="B2" s="97"/>
      <c r="C2" s="98"/>
      <c r="D2" s="97"/>
      <c r="E2" s="98"/>
      <c r="F2" s="99"/>
      <c r="G2" s="100"/>
      <c r="H2" s="101"/>
      <c r="I2" s="102"/>
      <c r="J2" s="103"/>
    </row>
    <row r="3" spans="2:11" ht="15.75" x14ac:dyDescent="0.25">
      <c r="B3" s="97"/>
      <c r="C3" s="98"/>
      <c r="D3" s="97"/>
      <c r="E3" s="98"/>
      <c r="F3" s="99"/>
      <c r="G3" s="100"/>
      <c r="H3" s="101"/>
      <c r="I3" s="102"/>
      <c r="J3" s="103"/>
    </row>
    <row r="4" spans="2:11" ht="15.75" x14ac:dyDescent="0.25">
      <c r="B4" s="97"/>
      <c r="C4" s="98"/>
      <c r="D4" s="97"/>
      <c r="E4" s="98"/>
      <c r="F4" s="99"/>
      <c r="G4" s="100"/>
      <c r="H4" s="101"/>
      <c r="I4" s="102"/>
      <c r="J4" s="103"/>
    </row>
    <row r="5" spans="2:11" ht="15.75" x14ac:dyDescent="0.25">
      <c r="B5" s="97"/>
      <c r="C5" s="98"/>
      <c r="D5" s="97"/>
      <c r="E5" s="98"/>
      <c r="F5" s="99"/>
      <c r="G5" s="100"/>
      <c r="H5" s="101"/>
      <c r="I5" s="102"/>
      <c r="J5" s="103"/>
    </row>
    <row r="6" spans="2:11" ht="15.75" x14ac:dyDescent="0.25">
      <c r="B6" s="97"/>
      <c r="C6" s="98"/>
      <c r="D6" s="97"/>
      <c r="E6" s="98"/>
      <c r="F6" s="99"/>
      <c r="G6" s="100"/>
      <c r="H6" s="101"/>
      <c r="I6" s="102"/>
      <c r="J6" s="103"/>
    </row>
    <row r="7" spans="2:11" ht="15.75" x14ac:dyDescent="0.25">
      <c r="B7" s="97"/>
      <c r="C7" s="98"/>
      <c r="D7" s="97"/>
      <c r="E7" s="98"/>
      <c r="F7" s="99"/>
      <c r="G7" s="100"/>
      <c r="H7" s="101"/>
      <c r="I7" s="102"/>
      <c r="J7" s="103"/>
    </row>
    <row r="8" spans="2:11" ht="15.75" x14ac:dyDescent="0.25">
      <c r="B8" s="97"/>
      <c r="C8" s="98"/>
      <c r="D8" s="97"/>
      <c r="E8" s="98"/>
      <c r="F8" s="99"/>
      <c r="G8" s="100"/>
      <c r="H8" s="101"/>
      <c r="I8" s="102"/>
      <c r="J8" s="103"/>
    </row>
    <row r="9" spans="2:11" ht="15.75" x14ac:dyDescent="0.25">
      <c r="B9" s="97"/>
      <c r="C9" s="98"/>
      <c r="D9" s="97"/>
      <c r="E9" s="98"/>
      <c r="F9" s="99"/>
      <c r="G9" s="100"/>
      <c r="H9" s="101"/>
      <c r="I9" s="102"/>
      <c r="J9" s="103"/>
    </row>
    <row r="10" spans="2:11" ht="15.75" x14ac:dyDescent="0.25">
      <c r="B10" s="97"/>
      <c r="C10" s="98"/>
      <c r="D10" s="97"/>
      <c r="E10" s="98"/>
      <c r="F10" s="99"/>
      <c r="G10" s="100"/>
      <c r="H10" s="101"/>
      <c r="I10" s="102"/>
      <c r="J10" s="103"/>
    </row>
    <row r="11" spans="2:11" s="4" customFormat="1" ht="15.75" x14ac:dyDescent="0.25">
      <c r="B11" s="104"/>
      <c r="C11" s="104"/>
      <c r="D11" s="104"/>
      <c r="E11" s="105"/>
      <c r="F11" s="106"/>
      <c r="G11" s="107"/>
      <c r="H11" s="108"/>
      <c r="I11" s="107"/>
      <c r="J11" s="1"/>
      <c r="K11" s="6"/>
    </row>
    <row r="12" spans="2:11" s="7" customFormat="1" ht="12.75" customHeight="1" x14ac:dyDescent="0.2">
      <c r="B12" s="109" t="s">
        <v>142</v>
      </c>
      <c r="C12" s="109"/>
      <c r="D12" s="109"/>
      <c r="E12" s="109"/>
      <c r="F12" s="110"/>
      <c r="G12" s="110"/>
      <c r="H12" s="111"/>
      <c r="I12" s="110"/>
      <c r="J12" s="110"/>
      <c r="K12" s="8"/>
    </row>
    <row r="13" spans="2:11" s="7" customFormat="1" ht="12.75" customHeight="1" x14ac:dyDescent="0.2">
      <c r="B13" s="109" t="s">
        <v>143</v>
      </c>
      <c r="C13" s="109"/>
      <c r="D13" s="109"/>
      <c r="E13" s="109"/>
      <c r="F13" s="110"/>
      <c r="G13" s="110"/>
      <c r="H13" s="111"/>
      <c r="I13" s="110"/>
      <c r="J13" s="110"/>
      <c r="K13" s="8"/>
    </row>
    <row r="14" spans="2:11" s="7" customFormat="1" ht="12.75" customHeight="1" x14ac:dyDescent="0.2">
      <c r="B14" s="112" t="s">
        <v>80</v>
      </c>
      <c r="C14" s="113" t="s">
        <v>198</v>
      </c>
      <c r="D14" s="113"/>
      <c r="E14" s="113"/>
      <c r="F14" s="114" t="s">
        <v>81</v>
      </c>
      <c r="G14" s="114"/>
      <c r="H14" s="114"/>
      <c r="I14" s="115"/>
      <c r="J14" s="116"/>
      <c r="K14" s="8"/>
    </row>
    <row r="15" spans="2:11" ht="16.5" thickBot="1" x14ac:dyDescent="0.3">
      <c r="B15" s="1"/>
      <c r="C15" s="117"/>
      <c r="D15" s="1"/>
      <c r="E15" s="117"/>
      <c r="F15" s="118"/>
      <c r="G15" s="119"/>
      <c r="H15" s="101"/>
      <c r="I15" s="102"/>
      <c r="J15" s="103"/>
    </row>
    <row r="16" spans="2:11" s="3" customFormat="1" ht="48.75" thickTop="1" thickBot="1" x14ac:dyDescent="0.25">
      <c r="B16" s="9" t="s">
        <v>2</v>
      </c>
      <c r="C16" s="10" t="s">
        <v>59</v>
      </c>
      <c r="D16" s="10" t="s">
        <v>60</v>
      </c>
      <c r="E16" s="11" t="s">
        <v>61</v>
      </c>
      <c r="F16" s="12" t="s">
        <v>3</v>
      </c>
      <c r="G16" s="13" t="s">
        <v>6</v>
      </c>
      <c r="H16" s="14" t="s">
        <v>62</v>
      </c>
      <c r="I16" s="15" t="s">
        <v>67</v>
      </c>
      <c r="J16" s="16" t="s">
        <v>145</v>
      </c>
    </row>
    <row r="17" spans="2:11" s="3" customFormat="1" ht="16.5" thickTop="1" x14ac:dyDescent="0.2">
      <c r="B17" s="17" t="s">
        <v>7</v>
      </c>
      <c r="C17" s="18"/>
      <c r="D17" s="19"/>
      <c r="E17" s="20" t="s">
        <v>82</v>
      </c>
      <c r="F17" s="21"/>
      <c r="G17" s="22"/>
      <c r="H17" s="23"/>
      <c r="I17" s="24"/>
      <c r="J17" s="25">
        <f>SUM(J18)</f>
        <v>0</v>
      </c>
      <c r="K17" s="26"/>
    </row>
    <row r="18" spans="2:11" s="3" customFormat="1" ht="15.75" x14ac:dyDescent="0.2">
      <c r="B18" s="27" t="s">
        <v>68</v>
      </c>
      <c r="C18" s="28"/>
      <c r="D18" s="29"/>
      <c r="E18" s="30" t="s">
        <v>91</v>
      </c>
      <c r="F18" s="31"/>
      <c r="G18" s="32"/>
      <c r="H18" s="33"/>
      <c r="I18" s="34"/>
      <c r="J18" s="35">
        <f>SUM(J19)</f>
        <v>0</v>
      </c>
      <c r="K18" s="26"/>
    </row>
    <row r="19" spans="2:11" s="3" customFormat="1" ht="15.75" x14ac:dyDescent="0.2">
      <c r="B19" s="36" t="s">
        <v>92</v>
      </c>
      <c r="C19" s="37" t="s">
        <v>199</v>
      </c>
      <c r="D19" s="38" t="s">
        <v>32</v>
      </c>
      <c r="E19" s="39" t="s">
        <v>200</v>
      </c>
      <c r="F19" s="40" t="s">
        <v>0</v>
      </c>
      <c r="G19" s="41">
        <v>6</v>
      </c>
      <c r="H19" s="120"/>
      <c r="I19" s="42">
        <f>ROUND(H19*(1+$E$130),2)</f>
        <v>0</v>
      </c>
      <c r="J19" s="43">
        <f t="shared" ref="J19" si="0">ROUND(G19*I19,2)</f>
        <v>0</v>
      </c>
      <c r="K19" s="26"/>
    </row>
    <row r="20" spans="2:11" s="3" customFormat="1" ht="7.5" customHeight="1" x14ac:dyDescent="0.2">
      <c r="B20" s="44"/>
      <c r="C20" s="45"/>
      <c r="D20" s="46"/>
      <c r="E20" s="47"/>
      <c r="F20" s="48"/>
      <c r="G20" s="49"/>
      <c r="H20" s="121"/>
      <c r="I20" s="50"/>
      <c r="J20" s="51"/>
      <c r="K20" s="26"/>
    </row>
    <row r="21" spans="2:11" s="3" customFormat="1" ht="15.75" x14ac:dyDescent="0.2">
      <c r="B21" s="52" t="s">
        <v>63</v>
      </c>
      <c r="C21" s="53"/>
      <c r="D21" s="54"/>
      <c r="E21" s="55" t="s">
        <v>109</v>
      </c>
      <c r="F21" s="56"/>
      <c r="G21" s="57"/>
      <c r="H21" s="122"/>
      <c r="I21" s="58"/>
      <c r="J21" s="59">
        <f>SUM(J22,J36,J43,J47)</f>
        <v>0</v>
      </c>
      <c r="K21" s="26"/>
    </row>
    <row r="22" spans="2:11" s="3" customFormat="1" ht="15.75" x14ac:dyDescent="0.2">
      <c r="B22" s="60" t="s">
        <v>69</v>
      </c>
      <c r="C22" s="61"/>
      <c r="D22" s="62"/>
      <c r="E22" s="63" t="s">
        <v>85</v>
      </c>
      <c r="F22" s="64"/>
      <c r="G22" s="65"/>
      <c r="H22" s="123"/>
      <c r="I22" s="66"/>
      <c r="J22" s="67">
        <f>SUM(J23:J34)</f>
        <v>0</v>
      </c>
      <c r="K22" s="26"/>
    </row>
    <row r="23" spans="2:11" s="68" customFormat="1" ht="31.5" x14ac:dyDescent="0.2">
      <c r="B23" s="36" t="s">
        <v>93</v>
      </c>
      <c r="C23" s="37" t="s">
        <v>199</v>
      </c>
      <c r="D23" s="38" t="s">
        <v>29</v>
      </c>
      <c r="E23" s="39" t="s">
        <v>201</v>
      </c>
      <c r="F23" s="40" t="s">
        <v>1</v>
      </c>
      <c r="G23" s="41">
        <v>279.71999999999997</v>
      </c>
      <c r="H23" s="120"/>
      <c r="I23" s="42">
        <f t="shared" ref="I23:I34" si="1">ROUND(H23*(1+$E$130),2)</f>
        <v>0</v>
      </c>
      <c r="J23" s="43">
        <f>ROUND(G23*I23,2)</f>
        <v>0</v>
      </c>
      <c r="K23" s="26"/>
    </row>
    <row r="24" spans="2:11" s="68" customFormat="1" ht="15.75" x14ac:dyDescent="0.2">
      <c r="B24" s="36" t="s">
        <v>111</v>
      </c>
      <c r="C24" s="37" t="s">
        <v>199</v>
      </c>
      <c r="D24" s="38" t="s">
        <v>42</v>
      </c>
      <c r="E24" s="39" t="s">
        <v>202</v>
      </c>
      <c r="F24" s="40" t="s">
        <v>1</v>
      </c>
      <c r="G24" s="41">
        <v>10.360000000000001</v>
      </c>
      <c r="H24" s="120"/>
      <c r="I24" s="42">
        <f t="shared" si="1"/>
        <v>0</v>
      </c>
      <c r="J24" s="43">
        <f t="shared" ref="J24" si="2">ROUND(G24*I24,2)</f>
        <v>0</v>
      </c>
      <c r="K24" s="26"/>
    </row>
    <row r="25" spans="2:11" s="68" customFormat="1" ht="15.75" x14ac:dyDescent="0.2">
      <c r="B25" s="36" t="s">
        <v>112</v>
      </c>
      <c r="C25" s="37" t="s">
        <v>199</v>
      </c>
      <c r="D25" s="38" t="s">
        <v>47</v>
      </c>
      <c r="E25" s="39" t="s">
        <v>203</v>
      </c>
      <c r="F25" s="40" t="s">
        <v>5</v>
      </c>
      <c r="G25" s="41">
        <v>30</v>
      </c>
      <c r="H25" s="120"/>
      <c r="I25" s="42">
        <f t="shared" si="1"/>
        <v>0</v>
      </c>
      <c r="J25" s="43">
        <f t="shared" ref="J25:J27" si="3">ROUND(G25*I25,2)</f>
        <v>0</v>
      </c>
      <c r="K25" s="26"/>
    </row>
    <row r="26" spans="2:11" s="68" customFormat="1" ht="15.75" x14ac:dyDescent="0.2">
      <c r="B26" s="36" t="s">
        <v>113</v>
      </c>
      <c r="C26" s="37" t="s">
        <v>199</v>
      </c>
      <c r="D26" s="38" t="s">
        <v>46</v>
      </c>
      <c r="E26" s="39" t="s">
        <v>204</v>
      </c>
      <c r="F26" s="40" t="s">
        <v>5</v>
      </c>
      <c r="G26" s="41">
        <v>134</v>
      </c>
      <c r="H26" s="120"/>
      <c r="I26" s="42">
        <f t="shared" si="1"/>
        <v>0</v>
      </c>
      <c r="J26" s="43">
        <f t="shared" ref="J26" si="4">ROUND(G26*I26,2)</f>
        <v>0</v>
      </c>
      <c r="K26" s="26"/>
    </row>
    <row r="27" spans="2:11" s="68" customFormat="1" ht="31.5" x14ac:dyDescent="0.2">
      <c r="B27" s="36" t="s">
        <v>114</v>
      </c>
      <c r="C27" s="37" t="s">
        <v>199</v>
      </c>
      <c r="D27" s="38" t="s">
        <v>38</v>
      </c>
      <c r="E27" s="39" t="s">
        <v>205</v>
      </c>
      <c r="F27" s="40" t="s">
        <v>1</v>
      </c>
      <c r="G27" s="41">
        <v>222.26999999999998</v>
      </c>
      <c r="H27" s="120"/>
      <c r="I27" s="42">
        <f t="shared" si="1"/>
        <v>0</v>
      </c>
      <c r="J27" s="43">
        <f t="shared" si="3"/>
        <v>0</v>
      </c>
      <c r="K27" s="26"/>
    </row>
    <row r="28" spans="2:11" s="68" customFormat="1" ht="31.5" x14ac:dyDescent="0.2">
      <c r="B28" s="36" t="s">
        <v>115</v>
      </c>
      <c r="C28" s="37" t="s">
        <v>199</v>
      </c>
      <c r="D28" s="38" t="s">
        <v>35</v>
      </c>
      <c r="E28" s="39" t="s">
        <v>206</v>
      </c>
      <c r="F28" s="40" t="s">
        <v>1</v>
      </c>
      <c r="G28" s="41">
        <v>57.45</v>
      </c>
      <c r="H28" s="120"/>
      <c r="I28" s="42">
        <f t="shared" si="1"/>
        <v>0</v>
      </c>
      <c r="J28" s="43">
        <f t="shared" ref="J28:J30" si="5">ROUND(G28*I28,2)</f>
        <v>0</v>
      </c>
      <c r="K28" s="26"/>
    </row>
    <row r="29" spans="2:11" s="68" customFormat="1" ht="47.25" x14ac:dyDescent="0.2">
      <c r="B29" s="36" t="s">
        <v>116</v>
      </c>
      <c r="C29" s="37" t="s">
        <v>199</v>
      </c>
      <c r="D29" s="38" t="s">
        <v>36</v>
      </c>
      <c r="E29" s="39" t="s">
        <v>207</v>
      </c>
      <c r="F29" s="40" t="s">
        <v>1</v>
      </c>
      <c r="G29" s="41">
        <v>57.45</v>
      </c>
      <c r="H29" s="120"/>
      <c r="I29" s="42">
        <f t="shared" si="1"/>
        <v>0</v>
      </c>
      <c r="J29" s="43">
        <f t="shared" si="5"/>
        <v>0</v>
      </c>
      <c r="K29" s="26"/>
    </row>
    <row r="30" spans="2:11" s="68" customFormat="1" ht="31.5" x14ac:dyDescent="0.2">
      <c r="B30" s="36" t="s">
        <v>117</v>
      </c>
      <c r="C30" s="37" t="s">
        <v>199</v>
      </c>
      <c r="D30" s="38" t="s">
        <v>49</v>
      </c>
      <c r="E30" s="39" t="s">
        <v>208</v>
      </c>
      <c r="F30" s="40" t="s">
        <v>4</v>
      </c>
      <c r="G30" s="41">
        <v>6</v>
      </c>
      <c r="H30" s="120"/>
      <c r="I30" s="42">
        <f t="shared" si="1"/>
        <v>0</v>
      </c>
      <c r="J30" s="43">
        <f t="shared" si="5"/>
        <v>0</v>
      </c>
      <c r="K30" s="26"/>
    </row>
    <row r="31" spans="2:11" s="68" customFormat="1" ht="15.75" x14ac:dyDescent="0.2">
      <c r="B31" s="36" t="s">
        <v>118</v>
      </c>
      <c r="C31" s="37" t="s">
        <v>199</v>
      </c>
      <c r="D31" s="38" t="s">
        <v>50</v>
      </c>
      <c r="E31" s="39" t="s">
        <v>209</v>
      </c>
      <c r="F31" s="40" t="s">
        <v>4</v>
      </c>
      <c r="G31" s="41">
        <v>3</v>
      </c>
      <c r="H31" s="120"/>
      <c r="I31" s="42">
        <f t="shared" si="1"/>
        <v>0</v>
      </c>
      <c r="J31" s="43">
        <f t="shared" ref="J31:J34" si="6">ROUND(G31*I31,2)</f>
        <v>0</v>
      </c>
      <c r="K31" s="26"/>
    </row>
    <row r="32" spans="2:11" s="68" customFormat="1" ht="31.5" x14ac:dyDescent="0.2">
      <c r="B32" s="36" t="s">
        <v>119</v>
      </c>
      <c r="C32" s="37" t="s">
        <v>199</v>
      </c>
      <c r="D32" s="38" t="s">
        <v>48</v>
      </c>
      <c r="E32" s="39" t="s">
        <v>210</v>
      </c>
      <c r="F32" s="40" t="s">
        <v>4</v>
      </c>
      <c r="G32" s="41">
        <v>3</v>
      </c>
      <c r="H32" s="120"/>
      <c r="I32" s="42">
        <f t="shared" si="1"/>
        <v>0</v>
      </c>
      <c r="J32" s="43">
        <f t="shared" si="6"/>
        <v>0</v>
      </c>
      <c r="K32" s="26"/>
    </row>
    <row r="33" spans="2:11" s="68" customFormat="1" ht="15.75" x14ac:dyDescent="0.2">
      <c r="B33" s="36" t="s">
        <v>120</v>
      </c>
      <c r="C33" s="37" t="s">
        <v>199</v>
      </c>
      <c r="D33" s="38" t="s">
        <v>57</v>
      </c>
      <c r="E33" s="39" t="s">
        <v>211</v>
      </c>
      <c r="F33" s="40" t="s">
        <v>5</v>
      </c>
      <c r="G33" s="41">
        <v>329.96000000000004</v>
      </c>
      <c r="H33" s="120"/>
      <c r="I33" s="42">
        <f t="shared" si="1"/>
        <v>0</v>
      </c>
      <c r="J33" s="43">
        <f t="shared" si="6"/>
        <v>0</v>
      </c>
      <c r="K33" s="26"/>
    </row>
    <row r="34" spans="2:11" s="68" customFormat="1" ht="31.5" x14ac:dyDescent="0.2">
      <c r="B34" s="36" t="s">
        <v>121</v>
      </c>
      <c r="C34" s="37" t="s">
        <v>199</v>
      </c>
      <c r="D34" s="38" t="s">
        <v>58</v>
      </c>
      <c r="E34" s="39" t="s">
        <v>212</v>
      </c>
      <c r="F34" s="40" t="s">
        <v>1</v>
      </c>
      <c r="G34" s="41">
        <v>9.9</v>
      </c>
      <c r="H34" s="120"/>
      <c r="I34" s="42">
        <f t="shared" si="1"/>
        <v>0</v>
      </c>
      <c r="J34" s="43">
        <f t="shared" si="6"/>
        <v>0</v>
      </c>
      <c r="K34" s="26"/>
    </row>
    <row r="35" spans="2:11" s="68" customFormat="1" ht="7.5" customHeight="1" x14ac:dyDescent="0.2">
      <c r="B35" s="44"/>
      <c r="C35" s="45"/>
      <c r="D35" s="46"/>
      <c r="E35" s="47"/>
      <c r="F35" s="48"/>
      <c r="G35" s="49"/>
      <c r="H35" s="121"/>
      <c r="I35" s="69"/>
      <c r="J35" s="51"/>
      <c r="K35" s="26"/>
    </row>
    <row r="36" spans="2:11" s="68" customFormat="1" ht="15.75" x14ac:dyDescent="0.2">
      <c r="B36" s="60" t="s">
        <v>70</v>
      </c>
      <c r="C36" s="63"/>
      <c r="D36" s="63"/>
      <c r="E36" s="63" t="s">
        <v>108</v>
      </c>
      <c r="F36" s="63"/>
      <c r="G36" s="70"/>
      <c r="H36" s="124"/>
      <c r="I36" s="70"/>
      <c r="J36" s="67">
        <f>SUM(J37:J41)</f>
        <v>0</v>
      </c>
      <c r="K36" s="26"/>
    </row>
    <row r="37" spans="2:11" s="68" customFormat="1" ht="31.5" x14ac:dyDescent="0.2">
      <c r="B37" s="36" t="s">
        <v>94</v>
      </c>
      <c r="C37" s="37" t="s">
        <v>199</v>
      </c>
      <c r="D37" s="38" t="s">
        <v>53</v>
      </c>
      <c r="E37" s="39" t="s">
        <v>213</v>
      </c>
      <c r="F37" s="40" t="s">
        <v>0</v>
      </c>
      <c r="G37" s="41">
        <v>1127.6400000000001</v>
      </c>
      <c r="H37" s="120"/>
      <c r="I37" s="42">
        <f>ROUND(H37*(1+$E$130),2)</f>
        <v>0</v>
      </c>
      <c r="J37" s="43">
        <f t="shared" ref="J37:J38" si="7">ROUND(G37*I37,2)</f>
        <v>0</v>
      </c>
      <c r="K37" s="26"/>
    </row>
    <row r="38" spans="2:11" s="68" customFormat="1" ht="15.75" x14ac:dyDescent="0.2">
      <c r="B38" s="36" t="s">
        <v>95</v>
      </c>
      <c r="C38" s="37" t="s">
        <v>199</v>
      </c>
      <c r="D38" s="38" t="s">
        <v>52</v>
      </c>
      <c r="E38" s="39" t="s">
        <v>27</v>
      </c>
      <c r="F38" s="40" t="s">
        <v>1</v>
      </c>
      <c r="G38" s="41">
        <v>191.7</v>
      </c>
      <c r="H38" s="120"/>
      <c r="I38" s="42">
        <f>ROUND(H38*(1+$E$130),2)</f>
        <v>0</v>
      </c>
      <c r="J38" s="43">
        <f t="shared" si="7"/>
        <v>0</v>
      </c>
      <c r="K38" s="26"/>
    </row>
    <row r="39" spans="2:11" s="68" customFormat="1" ht="15.75" x14ac:dyDescent="0.2">
      <c r="B39" s="36" t="s">
        <v>122</v>
      </c>
      <c r="C39" s="37" t="s">
        <v>199</v>
      </c>
      <c r="D39" s="38" t="s">
        <v>56</v>
      </c>
      <c r="E39" s="39" t="s">
        <v>26</v>
      </c>
      <c r="F39" s="40" t="s">
        <v>0</v>
      </c>
      <c r="G39" s="41">
        <v>834.64</v>
      </c>
      <c r="H39" s="120"/>
      <c r="I39" s="42">
        <f>ROUND(H39*(1+$E$130),2)</f>
        <v>0</v>
      </c>
      <c r="J39" s="43">
        <f t="shared" ref="J39:J41" si="8">ROUND(G39*I39,2)</f>
        <v>0</v>
      </c>
      <c r="K39" s="26"/>
    </row>
    <row r="40" spans="2:11" s="68" customFormat="1" ht="15.75" x14ac:dyDescent="0.2">
      <c r="B40" s="36" t="s">
        <v>123</v>
      </c>
      <c r="C40" s="37" t="s">
        <v>199</v>
      </c>
      <c r="D40" s="38" t="s">
        <v>55</v>
      </c>
      <c r="E40" s="39" t="s">
        <v>25</v>
      </c>
      <c r="F40" s="40" t="s">
        <v>0</v>
      </c>
      <c r="G40" s="41">
        <v>834.64</v>
      </c>
      <c r="H40" s="120"/>
      <c r="I40" s="42">
        <f>ROUND(H40*(1+$E$130),2)</f>
        <v>0</v>
      </c>
      <c r="J40" s="43">
        <f t="shared" si="8"/>
        <v>0</v>
      </c>
      <c r="K40" s="26"/>
    </row>
    <row r="41" spans="2:11" s="68" customFormat="1" ht="31.5" x14ac:dyDescent="0.2">
      <c r="B41" s="36" t="s">
        <v>124</v>
      </c>
      <c r="C41" s="37" t="s">
        <v>199</v>
      </c>
      <c r="D41" s="38" t="s">
        <v>54</v>
      </c>
      <c r="E41" s="39" t="s">
        <v>214</v>
      </c>
      <c r="F41" s="40" t="s">
        <v>1</v>
      </c>
      <c r="G41" s="41">
        <v>41.73</v>
      </c>
      <c r="H41" s="120"/>
      <c r="I41" s="42">
        <f>ROUND(H41*(1+$E$130),2)</f>
        <v>0</v>
      </c>
      <c r="J41" s="43">
        <f t="shared" si="8"/>
        <v>0</v>
      </c>
      <c r="K41" s="26"/>
    </row>
    <row r="42" spans="2:11" s="68" customFormat="1" ht="7.5" customHeight="1" x14ac:dyDescent="0.2">
      <c r="B42" s="44"/>
      <c r="C42" s="45"/>
      <c r="D42" s="46"/>
      <c r="E42" s="47"/>
      <c r="F42" s="48"/>
      <c r="G42" s="49"/>
      <c r="H42" s="121"/>
      <c r="I42" s="50"/>
      <c r="J42" s="51"/>
      <c r="K42" s="26"/>
    </row>
    <row r="43" spans="2:11" s="68" customFormat="1" ht="15.75" x14ac:dyDescent="0.2">
      <c r="B43" s="60" t="s">
        <v>71</v>
      </c>
      <c r="C43" s="63"/>
      <c r="D43" s="63"/>
      <c r="E43" s="63" t="s">
        <v>146</v>
      </c>
      <c r="F43" s="63"/>
      <c r="G43" s="70"/>
      <c r="H43" s="124"/>
      <c r="I43" s="70"/>
      <c r="J43" s="67">
        <f>SUM(J44:J45)</f>
        <v>0</v>
      </c>
      <c r="K43" s="26"/>
    </row>
    <row r="44" spans="2:11" s="68" customFormat="1" ht="15.75" x14ac:dyDescent="0.2">
      <c r="B44" s="36" t="s">
        <v>125</v>
      </c>
      <c r="C44" s="37" t="s">
        <v>199</v>
      </c>
      <c r="D44" s="38" t="s">
        <v>52</v>
      </c>
      <c r="E44" s="39" t="s">
        <v>27</v>
      </c>
      <c r="F44" s="40" t="s">
        <v>1</v>
      </c>
      <c r="G44" s="41">
        <v>21.74</v>
      </c>
      <c r="H44" s="120"/>
      <c r="I44" s="42">
        <f>ROUND(H44*(1+$E$130),2)</f>
        <v>0</v>
      </c>
      <c r="J44" s="43">
        <f t="shared" ref="J44:J45" si="9">ROUND(G44*I44,2)</f>
        <v>0</v>
      </c>
      <c r="K44" s="26"/>
    </row>
    <row r="45" spans="2:11" s="68" customFormat="1" ht="63" x14ac:dyDescent="0.2">
      <c r="B45" s="36" t="s">
        <v>126</v>
      </c>
      <c r="C45" s="37" t="s">
        <v>88</v>
      </c>
      <c r="D45" s="38" t="s">
        <v>30</v>
      </c>
      <c r="E45" s="39" t="s">
        <v>31</v>
      </c>
      <c r="F45" s="40" t="s">
        <v>83</v>
      </c>
      <c r="G45" s="41">
        <v>217.39</v>
      </c>
      <c r="H45" s="120"/>
      <c r="I45" s="42">
        <f>ROUND(H45*(1+$E$130),2)</f>
        <v>0</v>
      </c>
      <c r="J45" s="43">
        <f t="shared" si="9"/>
        <v>0</v>
      </c>
      <c r="K45" s="26"/>
    </row>
    <row r="46" spans="2:11" s="68" customFormat="1" ht="7.5" customHeight="1" x14ac:dyDescent="0.2">
      <c r="B46" s="71"/>
      <c r="C46" s="72"/>
      <c r="D46" s="73"/>
      <c r="E46" s="74"/>
      <c r="F46" s="75"/>
      <c r="G46" s="76"/>
      <c r="H46" s="125"/>
      <c r="I46" s="77"/>
      <c r="J46" s="78"/>
      <c r="K46" s="26"/>
    </row>
    <row r="47" spans="2:11" s="68" customFormat="1" ht="15.75" x14ac:dyDescent="0.2">
      <c r="B47" s="60" t="s">
        <v>72</v>
      </c>
      <c r="C47" s="63"/>
      <c r="D47" s="63"/>
      <c r="E47" s="63" t="s">
        <v>147</v>
      </c>
      <c r="F47" s="63"/>
      <c r="G47" s="70"/>
      <c r="H47" s="124"/>
      <c r="I47" s="70"/>
      <c r="J47" s="67">
        <f>SUM(J48:J48)</f>
        <v>0</v>
      </c>
      <c r="K47" s="26"/>
    </row>
    <row r="48" spans="2:11" s="68" customFormat="1" ht="47.25" x14ac:dyDescent="0.2">
      <c r="B48" s="36" t="s">
        <v>127</v>
      </c>
      <c r="C48" s="37" t="s">
        <v>199</v>
      </c>
      <c r="D48" s="38" t="s">
        <v>196</v>
      </c>
      <c r="E48" s="39" t="s">
        <v>215</v>
      </c>
      <c r="F48" s="40" t="s">
        <v>0</v>
      </c>
      <c r="G48" s="41">
        <v>33.130000000000003</v>
      </c>
      <c r="H48" s="120"/>
      <c r="I48" s="42">
        <f>ROUND(H48*(1+$E$130),2)</f>
        <v>0</v>
      </c>
      <c r="J48" s="43">
        <f t="shared" ref="J48" si="10">ROUND(G48*I48,2)</f>
        <v>0</v>
      </c>
      <c r="K48" s="26"/>
    </row>
    <row r="49" spans="2:11" s="68" customFormat="1" ht="7.5" customHeight="1" x14ac:dyDescent="0.2">
      <c r="B49" s="71"/>
      <c r="C49" s="72"/>
      <c r="D49" s="72"/>
      <c r="E49" s="74"/>
      <c r="F49" s="75"/>
      <c r="G49" s="79"/>
      <c r="H49" s="125"/>
      <c r="I49" s="80"/>
      <c r="J49" s="81"/>
      <c r="K49" s="26"/>
    </row>
    <row r="50" spans="2:11" s="68" customFormat="1" ht="15.75" x14ac:dyDescent="0.2">
      <c r="B50" s="52" t="s">
        <v>64</v>
      </c>
      <c r="C50" s="53"/>
      <c r="D50" s="54"/>
      <c r="E50" s="55" t="s">
        <v>110</v>
      </c>
      <c r="F50" s="56"/>
      <c r="G50" s="57"/>
      <c r="H50" s="122"/>
      <c r="I50" s="58"/>
      <c r="J50" s="59">
        <f>SUM(J51,J56,J60,J74,J81,J85)</f>
        <v>0</v>
      </c>
      <c r="K50" s="26"/>
    </row>
    <row r="51" spans="2:11" s="68" customFormat="1" ht="15.75" x14ac:dyDescent="0.2">
      <c r="B51" s="60" t="s">
        <v>74</v>
      </c>
      <c r="C51" s="61"/>
      <c r="D51" s="62"/>
      <c r="E51" s="63" t="s">
        <v>90</v>
      </c>
      <c r="F51" s="64"/>
      <c r="G51" s="65"/>
      <c r="H51" s="123"/>
      <c r="I51" s="66"/>
      <c r="J51" s="67">
        <f>SUM(J52:J54)</f>
        <v>0</v>
      </c>
      <c r="K51" s="26"/>
    </row>
    <row r="52" spans="2:11" s="68" customFormat="1" ht="31.5" x14ac:dyDescent="0.2">
      <c r="B52" s="36" t="s">
        <v>96</v>
      </c>
      <c r="C52" s="37" t="s">
        <v>199</v>
      </c>
      <c r="D52" s="38" t="s">
        <v>28</v>
      </c>
      <c r="E52" s="39" t="s">
        <v>216</v>
      </c>
      <c r="F52" s="40" t="s">
        <v>1</v>
      </c>
      <c r="G52" s="41">
        <v>60.63</v>
      </c>
      <c r="H52" s="120"/>
      <c r="I52" s="42">
        <f>ROUND(H52*(1+$E$130),2)</f>
        <v>0</v>
      </c>
      <c r="J52" s="43">
        <f t="shared" ref="J52:J54" si="11">ROUND(G52*I52,2)</f>
        <v>0</v>
      </c>
      <c r="K52" s="26"/>
    </row>
    <row r="53" spans="2:11" s="68" customFormat="1" ht="31.5" x14ac:dyDescent="0.2">
      <c r="B53" s="36" t="s">
        <v>97</v>
      </c>
      <c r="C53" s="37" t="s">
        <v>199</v>
      </c>
      <c r="D53" s="38" t="s">
        <v>35</v>
      </c>
      <c r="E53" s="39" t="s">
        <v>206</v>
      </c>
      <c r="F53" s="40" t="s">
        <v>1</v>
      </c>
      <c r="G53" s="41">
        <v>60.63</v>
      </c>
      <c r="H53" s="120"/>
      <c r="I53" s="42">
        <f>ROUND(H53*(1+$E$130),2)</f>
        <v>0</v>
      </c>
      <c r="J53" s="43">
        <f t="shared" si="11"/>
        <v>0</v>
      </c>
      <c r="K53" s="26"/>
    </row>
    <row r="54" spans="2:11" s="68" customFormat="1" ht="47.25" x14ac:dyDescent="0.2">
      <c r="B54" s="36" t="s">
        <v>98</v>
      </c>
      <c r="C54" s="37" t="s">
        <v>199</v>
      </c>
      <c r="D54" s="38" t="s">
        <v>36</v>
      </c>
      <c r="E54" s="39" t="s">
        <v>207</v>
      </c>
      <c r="F54" s="40" t="s">
        <v>1</v>
      </c>
      <c r="G54" s="41">
        <v>472.91</v>
      </c>
      <c r="H54" s="120"/>
      <c r="I54" s="42">
        <f>ROUND(H54*(1+$E$130),2)</f>
        <v>0</v>
      </c>
      <c r="J54" s="43">
        <f t="shared" si="11"/>
        <v>0</v>
      </c>
      <c r="K54" s="26"/>
    </row>
    <row r="55" spans="2:11" s="68" customFormat="1" ht="7.5" customHeight="1" x14ac:dyDescent="0.2">
      <c r="B55" s="44"/>
      <c r="C55" s="45"/>
      <c r="D55" s="46"/>
      <c r="E55" s="47"/>
      <c r="F55" s="48"/>
      <c r="G55" s="49"/>
      <c r="H55" s="121"/>
      <c r="I55" s="50"/>
      <c r="J55" s="51"/>
      <c r="K55" s="26"/>
    </row>
    <row r="56" spans="2:11" s="68" customFormat="1" ht="15.75" x14ac:dyDescent="0.2">
      <c r="B56" s="60" t="s">
        <v>75</v>
      </c>
      <c r="C56" s="61"/>
      <c r="D56" s="62"/>
      <c r="E56" s="63" t="s">
        <v>135</v>
      </c>
      <c r="F56" s="64"/>
      <c r="G56" s="65"/>
      <c r="H56" s="123"/>
      <c r="I56" s="66"/>
      <c r="J56" s="67">
        <f>SUM(J57:J58)</f>
        <v>0</v>
      </c>
      <c r="K56" s="26"/>
    </row>
    <row r="57" spans="2:11" s="68" customFormat="1" ht="15.75" x14ac:dyDescent="0.2">
      <c r="B57" s="36" t="s">
        <v>99</v>
      </c>
      <c r="C57" s="37" t="s">
        <v>199</v>
      </c>
      <c r="D57" s="38" t="s">
        <v>43</v>
      </c>
      <c r="E57" s="39" t="s">
        <v>217</v>
      </c>
      <c r="F57" s="40" t="s">
        <v>1</v>
      </c>
      <c r="G57" s="41">
        <v>60.63</v>
      </c>
      <c r="H57" s="120"/>
      <c r="I57" s="42">
        <f>ROUND(H57*(1+$E$130),2)</f>
        <v>0</v>
      </c>
      <c r="J57" s="43">
        <f t="shared" ref="J57" si="12">ROUND(G57*I57,2)</f>
        <v>0</v>
      </c>
      <c r="K57" s="26"/>
    </row>
    <row r="58" spans="2:11" s="68" customFormat="1" ht="15.75" x14ac:dyDescent="0.2">
      <c r="B58" s="36" t="s">
        <v>100</v>
      </c>
      <c r="C58" s="37" t="s">
        <v>199</v>
      </c>
      <c r="D58" s="38" t="s">
        <v>42</v>
      </c>
      <c r="E58" s="39" t="s">
        <v>148</v>
      </c>
      <c r="F58" s="40" t="s">
        <v>1</v>
      </c>
      <c r="G58" s="41">
        <v>15.16</v>
      </c>
      <c r="H58" s="120"/>
      <c r="I58" s="42">
        <f>ROUND(H58*(1+$E$130),2)</f>
        <v>0</v>
      </c>
      <c r="J58" s="43">
        <f t="shared" ref="J58" si="13">ROUND(G58*I58,2)</f>
        <v>0</v>
      </c>
      <c r="K58" s="26"/>
    </row>
    <row r="59" spans="2:11" s="68" customFormat="1" ht="7.5" customHeight="1" x14ac:dyDescent="0.2">
      <c r="B59" s="44"/>
      <c r="C59" s="45"/>
      <c r="D59" s="46"/>
      <c r="E59" s="47"/>
      <c r="F59" s="48"/>
      <c r="G59" s="49"/>
      <c r="H59" s="121"/>
      <c r="I59" s="50"/>
      <c r="J59" s="51"/>
      <c r="K59" s="26"/>
    </row>
    <row r="60" spans="2:11" s="68" customFormat="1" ht="15.75" x14ac:dyDescent="0.2">
      <c r="B60" s="60" t="s">
        <v>76</v>
      </c>
      <c r="C60" s="61"/>
      <c r="D60" s="62"/>
      <c r="E60" s="63" t="s">
        <v>85</v>
      </c>
      <c r="F60" s="64"/>
      <c r="G60" s="65"/>
      <c r="H60" s="123"/>
      <c r="I60" s="66"/>
      <c r="J60" s="67">
        <f>SUM(J61:J72)</f>
        <v>0</v>
      </c>
      <c r="K60" s="26"/>
    </row>
    <row r="61" spans="2:11" s="68" customFormat="1" ht="31.5" x14ac:dyDescent="0.2">
      <c r="B61" s="36" t="s">
        <v>101</v>
      </c>
      <c r="C61" s="37" t="s">
        <v>199</v>
      </c>
      <c r="D61" s="38" t="s">
        <v>29</v>
      </c>
      <c r="E61" s="39" t="s">
        <v>201</v>
      </c>
      <c r="F61" s="40" t="s">
        <v>1</v>
      </c>
      <c r="G61" s="41">
        <v>630.86</v>
      </c>
      <c r="H61" s="120"/>
      <c r="I61" s="42">
        <f t="shared" ref="I61:I72" si="14">ROUND(H61*(1+$E$130),2)</f>
        <v>0</v>
      </c>
      <c r="J61" s="43">
        <f t="shared" ref="J61:J72" si="15">ROUND(G61*I61,2)</f>
        <v>0</v>
      </c>
      <c r="K61" s="26"/>
    </row>
    <row r="62" spans="2:11" s="68" customFormat="1" ht="15.75" x14ac:dyDescent="0.2">
      <c r="B62" s="36" t="s">
        <v>102</v>
      </c>
      <c r="C62" s="37" t="s">
        <v>199</v>
      </c>
      <c r="D62" s="38" t="s">
        <v>42</v>
      </c>
      <c r="E62" s="39" t="s">
        <v>202</v>
      </c>
      <c r="F62" s="40" t="s">
        <v>1</v>
      </c>
      <c r="G62" s="41">
        <v>23.37</v>
      </c>
      <c r="H62" s="120"/>
      <c r="I62" s="42">
        <f t="shared" si="14"/>
        <v>0</v>
      </c>
      <c r="J62" s="43">
        <f t="shared" si="15"/>
        <v>0</v>
      </c>
      <c r="K62" s="26"/>
    </row>
    <row r="63" spans="2:11" s="68" customFormat="1" ht="15.75" x14ac:dyDescent="0.2">
      <c r="B63" s="36" t="s">
        <v>128</v>
      </c>
      <c r="C63" s="37" t="s">
        <v>199</v>
      </c>
      <c r="D63" s="38" t="s">
        <v>47</v>
      </c>
      <c r="E63" s="39" t="s">
        <v>203</v>
      </c>
      <c r="F63" s="40" t="s">
        <v>5</v>
      </c>
      <c r="G63" s="41">
        <v>88</v>
      </c>
      <c r="H63" s="120"/>
      <c r="I63" s="42">
        <f t="shared" si="14"/>
        <v>0</v>
      </c>
      <c r="J63" s="43">
        <f t="shared" si="15"/>
        <v>0</v>
      </c>
      <c r="K63" s="26"/>
    </row>
    <row r="64" spans="2:11" s="68" customFormat="1" ht="15.75" x14ac:dyDescent="0.2">
      <c r="B64" s="36" t="s">
        <v>129</v>
      </c>
      <c r="C64" s="37" t="s">
        <v>199</v>
      </c>
      <c r="D64" s="38" t="s">
        <v>46</v>
      </c>
      <c r="E64" s="39" t="s">
        <v>204</v>
      </c>
      <c r="F64" s="40" t="s">
        <v>5</v>
      </c>
      <c r="G64" s="41">
        <v>285</v>
      </c>
      <c r="H64" s="120"/>
      <c r="I64" s="42">
        <f t="shared" si="14"/>
        <v>0</v>
      </c>
      <c r="J64" s="43">
        <f t="shared" ref="J64" si="16">ROUND(G64*I64,2)</f>
        <v>0</v>
      </c>
      <c r="K64" s="26"/>
    </row>
    <row r="65" spans="2:11" s="68" customFormat="1" ht="31.5" x14ac:dyDescent="0.2">
      <c r="B65" s="36" t="s">
        <v>130</v>
      </c>
      <c r="C65" s="37" t="s">
        <v>199</v>
      </c>
      <c r="D65" s="38" t="s">
        <v>38</v>
      </c>
      <c r="E65" s="39" t="s">
        <v>205</v>
      </c>
      <c r="F65" s="40" t="s">
        <v>1</v>
      </c>
      <c r="G65" s="41">
        <v>503.92</v>
      </c>
      <c r="H65" s="120"/>
      <c r="I65" s="42">
        <f t="shared" si="14"/>
        <v>0</v>
      </c>
      <c r="J65" s="43">
        <f t="shared" si="15"/>
        <v>0</v>
      </c>
      <c r="K65" s="26"/>
    </row>
    <row r="66" spans="2:11" s="68" customFormat="1" ht="31.5" x14ac:dyDescent="0.2">
      <c r="B66" s="36" t="s">
        <v>131</v>
      </c>
      <c r="C66" s="37" t="s">
        <v>199</v>
      </c>
      <c r="D66" s="38" t="s">
        <v>35</v>
      </c>
      <c r="E66" s="39" t="s">
        <v>206</v>
      </c>
      <c r="F66" s="40" t="s">
        <v>1</v>
      </c>
      <c r="G66" s="41">
        <v>126.94</v>
      </c>
      <c r="H66" s="120"/>
      <c r="I66" s="42">
        <f t="shared" si="14"/>
        <v>0</v>
      </c>
      <c r="J66" s="43">
        <f t="shared" si="15"/>
        <v>0</v>
      </c>
      <c r="K66" s="26"/>
    </row>
    <row r="67" spans="2:11" s="68" customFormat="1" ht="47.25" x14ac:dyDescent="0.2">
      <c r="B67" s="36" t="s">
        <v>132</v>
      </c>
      <c r="C67" s="37" t="s">
        <v>199</v>
      </c>
      <c r="D67" s="38" t="s">
        <v>36</v>
      </c>
      <c r="E67" s="39" t="s">
        <v>207</v>
      </c>
      <c r="F67" s="40" t="s">
        <v>1</v>
      </c>
      <c r="G67" s="41">
        <v>990.13</v>
      </c>
      <c r="H67" s="120"/>
      <c r="I67" s="42">
        <f t="shared" si="14"/>
        <v>0</v>
      </c>
      <c r="J67" s="43">
        <f t="shared" si="15"/>
        <v>0</v>
      </c>
      <c r="K67" s="26"/>
    </row>
    <row r="68" spans="2:11" s="68" customFormat="1" ht="31.5" x14ac:dyDescent="0.2">
      <c r="B68" s="36" t="s">
        <v>136</v>
      </c>
      <c r="C68" s="37" t="s">
        <v>199</v>
      </c>
      <c r="D68" s="38" t="s">
        <v>49</v>
      </c>
      <c r="E68" s="39" t="s">
        <v>208</v>
      </c>
      <c r="F68" s="40" t="s">
        <v>4</v>
      </c>
      <c r="G68" s="41">
        <v>14</v>
      </c>
      <c r="H68" s="120"/>
      <c r="I68" s="42">
        <f t="shared" si="14"/>
        <v>0</v>
      </c>
      <c r="J68" s="43">
        <f t="shared" si="15"/>
        <v>0</v>
      </c>
      <c r="K68" s="26"/>
    </row>
    <row r="69" spans="2:11" s="68" customFormat="1" ht="15.75" x14ac:dyDescent="0.2">
      <c r="B69" s="36" t="s">
        <v>137</v>
      </c>
      <c r="C69" s="37" t="s">
        <v>199</v>
      </c>
      <c r="D69" s="38" t="s">
        <v>50</v>
      </c>
      <c r="E69" s="39" t="s">
        <v>209</v>
      </c>
      <c r="F69" s="40" t="s">
        <v>4</v>
      </c>
      <c r="G69" s="41">
        <v>7</v>
      </c>
      <c r="H69" s="120"/>
      <c r="I69" s="42">
        <f t="shared" si="14"/>
        <v>0</v>
      </c>
      <c r="J69" s="43">
        <f t="shared" si="15"/>
        <v>0</v>
      </c>
      <c r="K69" s="26"/>
    </row>
    <row r="70" spans="2:11" s="68" customFormat="1" ht="31.5" x14ac:dyDescent="0.2">
      <c r="B70" s="36" t="s">
        <v>138</v>
      </c>
      <c r="C70" s="37" t="s">
        <v>199</v>
      </c>
      <c r="D70" s="38" t="s">
        <v>48</v>
      </c>
      <c r="E70" s="39" t="s">
        <v>210</v>
      </c>
      <c r="F70" s="40" t="s">
        <v>4</v>
      </c>
      <c r="G70" s="41">
        <v>7</v>
      </c>
      <c r="H70" s="120"/>
      <c r="I70" s="42">
        <f t="shared" si="14"/>
        <v>0</v>
      </c>
      <c r="J70" s="43">
        <f t="shared" si="15"/>
        <v>0</v>
      </c>
      <c r="K70" s="26"/>
    </row>
    <row r="71" spans="2:11" s="68" customFormat="1" ht="15.75" x14ac:dyDescent="0.2">
      <c r="B71" s="36" t="s">
        <v>139</v>
      </c>
      <c r="C71" s="37" t="s">
        <v>199</v>
      </c>
      <c r="D71" s="38" t="s">
        <v>57</v>
      </c>
      <c r="E71" s="39" t="s">
        <v>211</v>
      </c>
      <c r="F71" s="40" t="s">
        <v>5</v>
      </c>
      <c r="G71" s="41">
        <v>704.68000000000006</v>
      </c>
      <c r="H71" s="120"/>
      <c r="I71" s="42">
        <f t="shared" si="14"/>
        <v>0</v>
      </c>
      <c r="J71" s="43">
        <f t="shared" si="15"/>
        <v>0</v>
      </c>
      <c r="K71" s="26"/>
    </row>
    <row r="72" spans="2:11" s="68" customFormat="1" ht="31.5" x14ac:dyDescent="0.2">
      <c r="B72" s="36" t="s">
        <v>140</v>
      </c>
      <c r="C72" s="37" t="s">
        <v>199</v>
      </c>
      <c r="D72" s="38" t="s">
        <v>58</v>
      </c>
      <c r="E72" s="39" t="s">
        <v>212</v>
      </c>
      <c r="F72" s="40" t="s">
        <v>1</v>
      </c>
      <c r="G72" s="41">
        <v>21.14</v>
      </c>
      <c r="H72" s="120"/>
      <c r="I72" s="42">
        <f t="shared" si="14"/>
        <v>0</v>
      </c>
      <c r="J72" s="43">
        <f t="shared" si="15"/>
        <v>0</v>
      </c>
      <c r="K72" s="26"/>
    </row>
    <row r="73" spans="2:11" s="68" customFormat="1" ht="7.5" customHeight="1" x14ac:dyDescent="0.2">
      <c r="B73" s="44"/>
      <c r="C73" s="45"/>
      <c r="D73" s="46"/>
      <c r="E73" s="47"/>
      <c r="F73" s="48"/>
      <c r="G73" s="49"/>
      <c r="H73" s="121"/>
      <c r="I73" s="69"/>
      <c r="J73" s="51"/>
      <c r="K73" s="26"/>
    </row>
    <row r="74" spans="2:11" s="68" customFormat="1" ht="15.75" x14ac:dyDescent="0.2">
      <c r="B74" s="60" t="s">
        <v>77</v>
      </c>
      <c r="C74" s="63"/>
      <c r="D74" s="63"/>
      <c r="E74" s="63" t="s">
        <v>108</v>
      </c>
      <c r="F74" s="63"/>
      <c r="G74" s="70"/>
      <c r="H74" s="124"/>
      <c r="I74" s="70"/>
      <c r="J74" s="67">
        <f>SUM(J75:J79)</f>
        <v>0</v>
      </c>
      <c r="K74" s="26"/>
    </row>
    <row r="75" spans="2:11" s="68" customFormat="1" ht="31.5" x14ac:dyDescent="0.2">
      <c r="B75" s="36" t="s">
        <v>103</v>
      </c>
      <c r="C75" s="37" t="s">
        <v>199</v>
      </c>
      <c r="D75" s="38" t="s">
        <v>53</v>
      </c>
      <c r="E75" s="39" t="s">
        <v>213</v>
      </c>
      <c r="F75" s="40" t="s">
        <v>0</v>
      </c>
      <c r="G75" s="41">
        <v>2197.34</v>
      </c>
      <c r="H75" s="120"/>
      <c r="I75" s="42">
        <f>ROUND(H75*(1+$E$130),2)</f>
        <v>0</v>
      </c>
      <c r="J75" s="43">
        <f t="shared" ref="J75:J79" si="17">ROUND(G75*I75,2)</f>
        <v>0</v>
      </c>
      <c r="K75" s="26"/>
    </row>
    <row r="76" spans="2:11" s="68" customFormat="1" ht="15.75" x14ac:dyDescent="0.2">
      <c r="B76" s="36" t="s">
        <v>104</v>
      </c>
      <c r="C76" s="37" t="s">
        <v>199</v>
      </c>
      <c r="D76" s="38" t="s">
        <v>52</v>
      </c>
      <c r="E76" s="39" t="s">
        <v>27</v>
      </c>
      <c r="F76" s="40" t="s">
        <v>1</v>
      </c>
      <c r="G76" s="41">
        <v>399.32</v>
      </c>
      <c r="H76" s="120"/>
      <c r="I76" s="42">
        <f>ROUND(H76*(1+$E$130),2)</f>
        <v>0</v>
      </c>
      <c r="J76" s="43">
        <f t="shared" si="17"/>
        <v>0</v>
      </c>
      <c r="K76" s="26"/>
    </row>
    <row r="77" spans="2:11" s="68" customFormat="1" ht="15.75" x14ac:dyDescent="0.2">
      <c r="B77" s="36" t="s">
        <v>105</v>
      </c>
      <c r="C77" s="37" t="s">
        <v>199</v>
      </c>
      <c r="D77" s="38" t="s">
        <v>56</v>
      </c>
      <c r="E77" s="39" t="s">
        <v>26</v>
      </c>
      <c r="F77" s="40" t="s">
        <v>0</v>
      </c>
      <c r="G77" s="41">
        <v>2022.3200000000002</v>
      </c>
      <c r="H77" s="120"/>
      <c r="I77" s="42">
        <f>ROUND(H77*(1+$E$130),2)</f>
        <v>0</v>
      </c>
      <c r="J77" s="43">
        <f t="shared" si="17"/>
        <v>0</v>
      </c>
      <c r="K77" s="26"/>
    </row>
    <row r="78" spans="2:11" s="68" customFormat="1" ht="15.75" x14ac:dyDescent="0.2">
      <c r="B78" s="36" t="s">
        <v>106</v>
      </c>
      <c r="C78" s="37" t="s">
        <v>199</v>
      </c>
      <c r="D78" s="38" t="s">
        <v>55</v>
      </c>
      <c r="E78" s="39" t="s">
        <v>25</v>
      </c>
      <c r="F78" s="40" t="s">
        <v>0</v>
      </c>
      <c r="G78" s="41">
        <v>2022.3200000000002</v>
      </c>
      <c r="H78" s="120"/>
      <c r="I78" s="42">
        <f>ROUND(H78*(1+$E$130),2)</f>
        <v>0</v>
      </c>
      <c r="J78" s="43">
        <f t="shared" si="17"/>
        <v>0</v>
      </c>
      <c r="K78" s="26"/>
    </row>
    <row r="79" spans="2:11" s="68" customFormat="1" ht="31.5" x14ac:dyDescent="0.2">
      <c r="B79" s="36" t="s">
        <v>107</v>
      </c>
      <c r="C79" s="37" t="s">
        <v>199</v>
      </c>
      <c r="D79" s="38" t="s">
        <v>54</v>
      </c>
      <c r="E79" s="39" t="s">
        <v>214</v>
      </c>
      <c r="F79" s="40" t="s">
        <v>1</v>
      </c>
      <c r="G79" s="41">
        <v>101.12</v>
      </c>
      <c r="H79" s="120"/>
      <c r="I79" s="42">
        <f>ROUND(H79*(1+$E$130),2)</f>
        <v>0</v>
      </c>
      <c r="J79" s="43">
        <f t="shared" si="17"/>
        <v>0</v>
      </c>
      <c r="K79" s="26"/>
    </row>
    <row r="80" spans="2:11" s="68" customFormat="1" ht="7.5" customHeight="1" x14ac:dyDescent="0.2">
      <c r="B80" s="44"/>
      <c r="C80" s="45"/>
      <c r="D80" s="46"/>
      <c r="E80" s="47"/>
      <c r="F80" s="48"/>
      <c r="G80" s="49"/>
      <c r="H80" s="121"/>
      <c r="I80" s="50"/>
      <c r="J80" s="51"/>
      <c r="K80" s="26"/>
    </row>
    <row r="81" spans="2:11" s="68" customFormat="1" ht="15.75" x14ac:dyDescent="0.2">
      <c r="B81" s="60" t="s">
        <v>86</v>
      </c>
      <c r="C81" s="63"/>
      <c r="D81" s="63"/>
      <c r="E81" s="63" t="s">
        <v>146</v>
      </c>
      <c r="F81" s="63"/>
      <c r="G81" s="70"/>
      <c r="H81" s="124"/>
      <c r="I81" s="70"/>
      <c r="J81" s="67">
        <f>SUM(J82:J83)</f>
        <v>0</v>
      </c>
      <c r="K81" s="26"/>
    </row>
    <row r="82" spans="2:11" s="68" customFormat="1" ht="15.75" x14ac:dyDescent="0.2">
      <c r="B82" s="36" t="s">
        <v>133</v>
      </c>
      <c r="C82" s="37" t="s">
        <v>199</v>
      </c>
      <c r="D82" s="38" t="s">
        <v>52</v>
      </c>
      <c r="E82" s="39" t="s">
        <v>27</v>
      </c>
      <c r="F82" s="40" t="s">
        <v>1</v>
      </c>
      <c r="G82" s="41">
        <v>59.37</v>
      </c>
      <c r="H82" s="120"/>
      <c r="I82" s="42">
        <f>ROUND(H82*(1+$E$130),2)</f>
        <v>0</v>
      </c>
      <c r="J82" s="43">
        <f t="shared" ref="J82:J83" si="18">ROUND(G82*I82,2)</f>
        <v>0</v>
      </c>
      <c r="K82" s="26"/>
    </row>
    <row r="83" spans="2:11" s="68" customFormat="1" ht="63" x14ac:dyDescent="0.2">
      <c r="B83" s="36" t="s">
        <v>134</v>
      </c>
      <c r="C83" s="37" t="s">
        <v>88</v>
      </c>
      <c r="D83" s="38" t="s">
        <v>30</v>
      </c>
      <c r="E83" s="39" t="s">
        <v>31</v>
      </c>
      <c r="F83" s="40" t="s">
        <v>83</v>
      </c>
      <c r="G83" s="41">
        <v>593.74</v>
      </c>
      <c r="H83" s="120"/>
      <c r="I83" s="42">
        <f>ROUND(H83*(1+$E$130),2)</f>
        <v>0</v>
      </c>
      <c r="J83" s="43">
        <f t="shared" si="18"/>
        <v>0</v>
      </c>
      <c r="K83" s="26"/>
    </row>
    <row r="84" spans="2:11" s="68" customFormat="1" ht="7.5" customHeight="1" x14ac:dyDescent="0.2">
      <c r="B84" s="44"/>
      <c r="C84" s="45"/>
      <c r="D84" s="46"/>
      <c r="E84" s="47"/>
      <c r="F84" s="48"/>
      <c r="G84" s="49"/>
      <c r="H84" s="121"/>
      <c r="I84" s="50"/>
      <c r="J84" s="51"/>
      <c r="K84" s="26"/>
    </row>
    <row r="85" spans="2:11" s="68" customFormat="1" ht="15.75" x14ac:dyDescent="0.2">
      <c r="B85" s="60" t="s">
        <v>87</v>
      </c>
      <c r="C85" s="63"/>
      <c r="D85" s="63"/>
      <c r="E85" s="63" t="s">
        <v>147</v>
      </c>
      <c r="F85" s="63"/>
      <c r="G85" s="70"/>
      <c r="H85" s="124"/>
      <c r="I85" s="70"/>
      <c r="J85" s="67">
        <f>SUM(J86:J86)</f>
        <v>0</v>
      </c>
      <c r="K85" s="26"/>
    </row>
    <row r="86" spans="2:11" s="68" customFormat="1" ht="47.25" x14ac:dyDescent="0.2">
      <c r="B86" s="36" t="s">
        <v>141</v>
      </c>
      <c r="C86" s="37" t="s">
        <v>199</v>
      </c>
      <c r="D86" s="38" t="s">
        <v>196</v>
      </c>
      <c r="E86" s="39" t="s">
        <v>215</v>
      </c>
      <c r="F86" s="40" t="s">
        <v>0</v>
      </c>
      <c r="G86" s="41">
        <v>70.84</v>
      </c>
      <c r="H86" s="120"/>
      <c r="I86" s="42">
        <f>ROUND(H86*(1+$E$130),2)</f>
        <v>0</v>
      </c>
      <c r="J86" s="43">
        <f t="shared" ref="J86" si="19">ROUND(G86*I86,2)</f>
        <v>0</v>
      </c>
      <c r="K86" s="26"/>
    </row>
    <row r="87" spans="2:11" s="68" customFormat="1" ht="7.5" customHeight="1" x14ac:dyDescent="0.2">
      <c r="B87" s="71"/>
      <c r="C87" s="72"/>
      <c r="D87" s="73"/>
      <c r="E87" s="74"/>
      <c r="F87" s="75"/>
      <c r="G87" s="79"/>
      <c r="H87" s="125"/>
      <c r="I87" s="80"/>
      <c r="J87" s="81"/>
      <c r="K87" s="26"/>
    </row>
    <row r="88" spans="2:11" s="68" customFormat="1" ht="31.5" x14ac:dyDescent="0.2">
      <c r="B88" s="52" t="s">
        <v>65</v>
      </c>
      <c r="C88" s="53"/>
      <c r="D88" s="54"/>
      <c r="E88" s="55" t="s">
        <v>149</v>
      </c>
      <c r="F88" s="56"/>
      <c r="G88" s="57"/>
      <c r="H88" s="122"/>
      <c r="I88" s="58"/>
      <c r="J88" s="59">
        <f>SUM(J89,J106,J114)</f>
        <v>0</v>
      </c>
      <c r="K88" s="26"/>
    </row>
    <row r="89" spans="2:11" s="68" customFormat="1" ht="15.75" x14ac:dyDescent="0.2">
      <c r="B89" s="60" t="s">
        <v>73</v>
      </c>
      <c r="C89" s="61"/>
      <c r="D89" s="62"/>
      <c r="E89" s="63" t="s">
        <v>189</v>
      </c>
      <c r="F89" s="64"/>
      <c r="G89" s="65"/>
      <c r="H89" s="123"/>
      <c r="I89" s="66"/>
      <c r="J89" s="67">
        <f>SUM(J90:J104)</f>
        <v>0</v>
      </c>
      <c r="K89" s="26"/>
    </row>
    <row r="90" spans="2:11" s="68" customFormat="1" ht="15.75" x14ac:dyDescent="0.2">
      <c r="B90" s="36" t="s">
        <v>158</v>
      </c>
      <c r="C90" s="37" t="s">
        <v>199</v>
      </c>
      <c r="D90" s="38" t="s">
        <v>33</v>
      </c>
      <c r="E90" s="39" t="s">
        <v>218</v>
      </c>
      <c r="F90" s="40" t="s">
        <v>5</v>
      </c>
      <c r="G90" s="41">
        <v>509.54999999999995</v>
      </c>
      <c r="H90" s="120"/>
      <c r="I90" s="42">
        <f t="shared" ref="I90:I104" si="20">ROUND(H90*(1+$E$130),2)</f>
        <v>0</v>
      </c>
      <c r="J90" s="43">
        <f t="shared" ref="J90:J96" si="21">ROUND(G90*I90,2)</f>
        <v>0</v>
      </c>
      <c r="K90" s="26"/>
    </row>
    <row r="91" spans="2:11" s="68" customFormat="1" ht="15.75" x14ac:dyDescent="0.2">
      <c r="B91" s="36" t="s">
        <v>159</v>
      </c>
      <c r="C91" s="82" t="s">
        <v>150</v>
      </c>
      <c r="D91" s="37">
        <v>70010005</v>
      </c>
      <c r="E91" s="39" t="s">
        <v>151</v>
      </c>
      <c r="F91" s="40" t="s">
        <v>5</v>
      </c>
      <c r="G91" s="42">
        <v>509.54999999999995</v>
      </c>
      <c r="H91" s="120"/>
      <c r="I91" s="42">
        <f t="shared" si="20"/>
        <v>0</v>
      </c>
      <c r="J91" s="43">
        <f t="shared" si="21"/>
        <v>0</v>
      </c>
      <c r="K91" s="26"/>
    </row>
    <row r="92" spans="2:11" s="68" customFormat="1" ht="31.5" x14ac:dyDescent="0.2">
      <c r="B92" s="36" t="s">
        <v>160</v>
      </c>
      <c r="C92" s="37" t="s">
        <v>88</v>
      </c>
      <c r="D92" s="37">
        <v>37524</v>
      </c>
      <c r="E92" s="39" t="s">
        <v>144</v>
      </c>
      <c r="F92" s="40" t="s">
        <v>219</v>
      </c>
      <c r="G92" s="42">
        <v>200</v>
      </c>
      <c r="H92" s="120"/>
      <c r="I92" s="42">
        <f t="shared" si="20"/>
        <v>0</v>
      </c>
      <c r="J92" s="43">
        <f t="shared" ref="J92" si="22">ROUND(G92*I92,2)</f>
        <v>0</v>
      </c>
      <c r="K92" s="26"/>
    </row>
    <row r="93" spans="2:11" s="68" customFormat="1" ht="31.5" x14ac:dyDescent="0.2">
      <c r="B93" s="36" t="s">
        <v>161</v>
      </c>
      <c r="C93" s="37" t="s">
        <v>199</v>
      </c>
      <c r="D93" s="38" t="s">
        <v>37</v>
      </c>
      <c r="E93" s="39" t="s">
        <v>220</v>
      </c>
      <c r="F93" s="40" t="s">
        <v>1</v>
      </c>
      <c r="G93" s="41">
        <v>611.46</v>
      </c>
      <c r="H93" s="120"/>
      <c r="I93" s="42">
        <f t="shared" si="20"/>
        <v>0</v>
      </c>
      <c r="J93" s="43">
        <f t="shared" ref="J93" si="23">ROUND(G93*I93,2)</f>
        <v>0</v>
      </c>
      <c r="K93" s="26"/>
    </row>
    <row r="94" spans="2:11" s="68" customFormat="1" ht="31.5" x14ac:dyDescent="0.2">
      <c r="B94" s="36" t="s">
        <v>162</v>
      </c>
      <c r="C94" s="37" t="s">
        <v>199</v>
      </c>
      <c r="D94" s="37" t="s">
        <v>39</v>
      </c>
      <c r="E94" s="39" t="s">
        <v>221</v>
      </c>
      <c r="F94" s="40" t="s">
        <v>1</v>
      </c>
      <c r="G94" s="41">
        <v>602.44000000000005</v>
      </c>
      <c r="H94" s="120"/>
      <c r="I94" s="42">
        <f t="shared" si="20"/>
        <v>0</v>
      </c>
      <c r="J94" s="43">
        <f t="shared" si="21"/>
        <v>0</v>
      </c>
      <c r="K94" s="26"/>
    </row>
    <row r="95" spans="2:11" s="68" customFormat="1" ht="31.5" x14ac:dyDescent="0.2">
      <c r="B95" s="36" t="s">
        <v>163</v>
      </c>
      <c r="C95" s="37" t="s">
        <v>199</v>
      </c>
      <c r="D95" s="37" t="s">
        <v>41</v>
      </c>
      <c r="E95" s="39" t="s">
        <v>222</v>
      </c>
      <c r="F95" s="40" t="s">
        <v>0</v>
      </c>
      <c r="G95" s="41">
        <v>60</v>
      </c>
      <c r="H95" s="120"/>
      <c r="I95" s="42">
        <f t="shared" si="20"/>
        <v>0</v>
      </c>
      <c r="J95" s="43">
        <f t="shared" ref="J95" si="24">ROUND(G95*I95,2)</f>
        <v>0</v>
      </c>
      <c r="K95" s="26"/>
    </row>
    <row r="96" spans="2:11" s="68" customFormat="1" ht="15.75" x14ac:dyDescent="0.2">
      <c r="B96" s="36" t="s">
        <v>164</v>
      </c>
      <c r="C96" s="37" t="s">
        <v>199</v>
      </c>
      <c r="D96" s="37" t="s">
        <v>50</v>
      </c>
      <c r="E96" s="39" t="s">
        <v>209</v>
      </c>
      <c r="F96" s="40" t="s">
        <v>4</v>
      </c>
      <c r="G96" s="41">
        <v>14</v>
      </c>
      <c r="H96" s="120"/>
      <c r="I96" s="42">
        <f t="shared" si="20"/>
        <v>0</v>
      </c>
      <c r="J96" s="43">
        <f t="shared" si="21"/>
        <v>0</v>
      </c>
      <c r="K96" s="26"/>
    </row>
    <row r="97" spans="2:11" s="68" customFormat="1" ht="31.5" x14ac:dyDescent="0.2">
      <c r="B97" s="36" t="s">
        <v>165</v>
      </c>
      <c r="C97" s="37" t="s">
        <v>199</v>
      </c>
      <c r="D97" s="37" t="s">
        <v>51</v>
      </c>
      <c r="E97" s="39" t="s">
        <v>223</v>
      </c>
      <c r="F97" s="40" t="s">
        <v>5</v>
      </c>
      <c r="G97" s="41">
        <v>1</v>
      </c>
      <c r="H97" s="120"/>
      <c r="I97" s="42">
        <f t="shared" si="20"/>
        <v>0</v>
      </c>
      <c r="J97" s="43">
        <f t="shared" ref="J97" si="25">ROUND(G97*I97,2)</f>
        <v>0</v>
      </c>
      <c r="K97" s="26"/>
    </row>
    <row r="98" spans="2:11" s="68" customFormat="1" ht="31.5" x14ac:dyDescent="0.2">
      <c r="B98" s="36" t="s">
        <v>166</v>
      </c>
      <c r="C98" s="37" t="s">
        <v>199</v>
      </c>
      <c r="D98" s="37" t="s">
        <v>45</v>
      </c>
      <c r="E98" s="39" t="s">
        <v>224</v>
      </c>
      <c r="F98" s="40" t="s">
        <v>5</v>
      </c>
      <c r="G98" s="41">
        <v>509.54999999999995</v>
      </c>
      <c r="H98" s="120"/>
      <c r="I98" s="42">
        <f t="shared" si="20"/>
        <v>0</v>
      </c>
      <c r="J98" s="43">
        <f t="shared" ref="J98" si="26">ROUND(G98*I98,2)</f>
        <v>0</v>
      </c>
      <c r="K98" s="26"/>
    </row>
    <row r="99" spans="2:11" s="68" customFormat="1" ht="31.5" x14ac:dyDescent="0.2">
      <c r="B99" s="36" t="s">
        <v>167</v>
      </c>
      <c r="C99" s="37" t="s">
        <v>199</v>
      </c>
      <c r="D99" s="37" t="s">
        <v>48</v>
      </c>
      <c r="E99" s="39" t="s">
        <v>210</v>
      </c>
      <c r="F99" s="40" t="s">
        <v>4</v>
      </c>
      <c r="G99" s="41">
        <v>14</v>
      </c>
      <c r="H99" s="120"/>
      <c r="I99" s="42">
        <f t="shared" si="20"/>
        <v>0</v>
      </c>
      <c r="J99" s="43">
        <f t="shared" ref="J99" si="27">ROUND(G99*I99,2)</f>
        <v>0</v>
      </c>
      <c r="K99" s="26"/>
    </row>
    <row r="100" spans="2:11" s="68" customFormat="1" ht="47.25" x14ac:dyDescent="0.2">
      <c r="B100" s="36" t="s">
        <v>168</v>
      </c>
      <c r="C100" s="37" t="s">
        <v>199</v>
      </c>
      <c r="D100" s="37" t="s">
        <v>34</v>
      </c>
      <c r="E100" s="39" t="s">
        <v>225</v>
      </c>
      <c r="F100" s="40" t="s">
        <v>0</v>
      </c>
      <c r="G100" s="41">
        <v>40</v>
      </c>
      <c r="H100" s="120"/>
      <c r="I100" s="42">
        <f t="shared" si="20"/>
        <v>0</v>
      </c>
      <c r="J100" s="43">
        <f t="shared" ref="J100:J104" si="28">ROUND(G100*I100,2)</f>
        <v>0</v>
      </c>
      <c r="K100" s="26"/>
    </row>
    <row r="101" spans="2:11" s="68" customFormat="1" ht="15.75" x14ac:dyDescent="0.2">
      <c r="B101" s="36" t="s">
        <v>190</v>
      </c>
      <c r="C101" s="37" t="s">
        <v>199</v>
      </c>
      <c r="D101" s="37" t="s">
        <v>52</v>
      </c>
      <c r="E101" s="39" t="s">
        <v>27</v>
      </c>
      <c r="F101" s="40" t="s">
        <v>1</v>
      </c>
      <c r="G101" s="41">
        <v>6.8</v>
      </c>
      <c r="H101" s="120"/>
      <c r="I101" s="42">
        <f t="shared" si="20"/>
        <v>0</v>
      </c>
      <c r="J101" s="43">
        <f t="shared" si="28"/>
        <v>0</v>
      </c>
      <c r="K101" s="26"/>
    </row>
    <row r="102" spans="2:11" s="68" customFormat="1" ht="15.75" x14ac:dyDescent="0.2">
      <c r="B102" s="36" t="s">
        <v>191</v>
      </c>
      <c r="C102" s="37" t="s">
        <v>199</v>
      </c>
      <c r="D102" s="37" t="s">
        <v>55</v>
      </c>
      <c r="E102" s="39" t="s">
        <v>25</v>
      </c>
      <c r="F102" s="40" t="s">
        <v>0</v>
      </c>
      <c r="G102" s="41">
        <v>40</v>
      </c>
      <c r="H102" s="120"/>
      <c r="I102" s="42">
        <f t="shared" si="20"/>
        <v>0</v>
      </c>
      <c r="J102" s="43">
        <f t="shared" ref="J102:J103" si="29">ROUND(G102*I102,2)</f>
        <v>0</v>
      </c>
      <c r="K102" s="26"/>
    </row>
    <row r="103" spans="2:11" s="68" customFormat="1" ht="15.75" x14ac:dyDescent="0.2">
      <c r="B103" s="36" t="s">
        <v>192</v>
      </c>
      <c r="C103" s="37" t="s">
        <v>199</v>
      </c>
      <c r="D103" s="37" t="s">
        <v>56</v>
      </c>
      <c r="E103" s="39" t="s">
        <v>26</v>
      </c>
      <c r="F103" s="40" t="s">
        <v>0</v>
      </c>
      <c r="G103" s="41">
        <v>40</v>
      </c>
      <c r="H103" s="120"/>
      <c r="I103" s="42">
        <f t="shared" si="20"/>
        <v>0</v>
      </c>
      <c r="J103" s="43">
        <f t="shared" si="29"/>
        <v>0</v>
      </c>
      <c r="K103" s="26"/>
    </row>
    <row r="104" spans="2:11" s="68" customFormat="1" ht="31.5" x14ac:dyDescent="0.2">
      <c r="B104" s="36" t="s">
        <v>193</v>
      </c>
      <c r="C104" s="37" t="s">
        <v>199</v>
      </c>
      <c r="D104" s="37" t="s">
        <v>54</v>
      </c>
      <c r="E104" s="39" t="s">
        <v>214</v>
      </c>
      <c r="F104" s="40" t="s">
        <v>1</v>
      </c>
      <c r="G104" s="41">
        <v>2</v>
      </c>
      <c r="H104" s="120"/>
      <c r="I104" s="42">
        <f t="shared" si="20"/>
        <v>0</v>
      </c>
      <c r="J104" s="43">
        <f t="shared" si="28"/>
        <v>0</v>
      </c>
      <c r="K104" s="26"/>
    </row>
    <row r="105" spans="2:11" s="68" customFormat="1" ht="7.5" customHeight="1" x14ac:dyDescent="0.2">
      <c r="B105" s="36"/>
      <c r="C105" s="37"/>
      <c r="D105" s="38"/>
      <c r="E105" s="39"/>
      <c r="F105" s="40"/>
      <c r="G105" s="41"/>
      <c r="H105" s="120"/>
      <c r="I105" s="42"/>
      <c r="J105" s="43"/>
      <c r="K105" s="26"/>
    </row>
    <row r="106" spans="2:11" s="68" customFormat="1" ht="15.75" x14ac:dyDescent="0.2">
      <c r="B106" s="60" t="s">
        <v>78</v>
      </c>
      <c r="C106" s="61"/>
      <c r="D106" s="62"/>
      <c r="E106" s="63" t="s">
        <v>157</v>
      </c>
      <c r="F106" s="64"/>
      <c r="G106" s="65"/>
      <c r="H106" s="123"/>
      <c r="I106" s="66"/>
      <c r="J106" s="67">
        <f>SUM(J107:J112)</f>
        <v>0</v>
      </c>
      <c r="K106" s="26"/>
    </row>
    <row r="107" spans="2:11" s="68" customFormat="1" ht="15.75" x14ac:dyDescent="0.2">
      <c r="B107" s="36" t="s">
        <v>169</v>
      </c>
      <c r="C107" s="37" t="s">
        <v>199</v>
      </c>
      <c r="D107" s="38" t="s">
        <v>33</v>
      </c>
      <c r="E107" s="39" t="s">
        <v>218</v>
      </c>
      <c r="F107" s="40" t="s">
        <v>5</v>
      </c>
      <c r="G107" s="42">
        <v>364.75000000000006</v>
      </c>
      <c r="H107" s="120"/>
      <c r="I107" s="42">
        <f t="shared" ref="I107:I112" si="30">ROUND(H107*(1+$E$130),2)</f>
        <v>0</v>
      </c>
      <c r="J107" s="43">
        <f t="shared" ref="J107:J112" si="31">ROUND(G107*I107,2)</f>
        <v>0</v>
      </c>
      <c r="K107" s="26"/>
    </row>
    <row r="108" spans="2:11" s="68" customFormat="1" ht="31.5" x14ac:dyDescent="0.2">
      <c r="B108" s="36" t="s">
        <v>170</v>
      </c>
      <c r="C108" s="37" t="s">
        <v>199</v>
      </c>
      <c r="D108" s="38" t="s">
        <v>37</v>
      </c>
      <c r="E108" s="39" t="s">
        <v>220</v>
      </c>
      <c r="F108" s="40" t="s">
        <v>1</v>
      </c>
      <c r="G108" s="42">
        <v>437.7</v>
      </c>
      <c r="H108" s="120"/>
      <c r="I108" s="42">
        <f t="shared" si="30"/>
        <v>0</v>
      </c>
      <c r="J108" s="43">
        <f t="shared" si="31"/>
        <v>0</v>
      </c>
      <c r="K108" s="26"/>
    </row>
    <row r="109" spans="2:11" s="68" customFormat="1" ht="31.5" x14ac:dyDescent="0.2">
      <c r="B109" s="36" t="s">
        <v>171</v>
      </c>
      <c r="C109" s="37" t="s">
        <v>199</v>
      </c>
      <c r="D109" s="37" t="s">
        <v>39</v>
      </c>
      <c r="E109" s="39" t="s">
        <v>221</v>
      </c>
      <c r="F109" s="40" t="s">
        <v>1</v>
      </c>
      <c r="G109" s="42">
        <v>431.24</v>
      </c>
      <c r="H109" s="120"/>
      <c r="I109" s="42">
        <f t="shared" si="30"/>
        <v>0</v>
      </c>
      <c r="J109" s="43">
        <f t="shared" si="31"/>
        <v>0</v>
      </c>
      <c r="K109" s="26"/>
    </row>
    <row r="110" spans="2:11" s="68" customFormat="1" ht="15.75" x14ac:dyDescent="0.2">
      <c r="B110" s="36" t="s">
        <v>172</v>
      </c>
      <c r="C110" s="37" t="s">
        <v>199</v>
      </c>
      <c r="D110" s="37" t="s">
        <v>40</v>
      </c>
      <c r="E110" s="39" t="s">
        <v>226</v>
      </c>
      <c r="F110" s="40" t="s">
        <v>0</v>
      </c>
      <c r="G110" s="42">
        <v>1094.25</v>
      </c>
      <c r="H110" s="120"/>
      <c r="I110" s="42">
        <f t="shared" si="30"/>
        <v>0</v>
      </c>
      <c r="J110" s="43">
        <f t="shared" si="31"/>
        <v>0</v>
      </c>
      <c r="K110" s="26"/>
    </row>
    <row r="111" spans="2:11" s="68" customFormat="1" ht="15.75" x14ac:dyDescent="0.2">
      <c r="B111" s="36" t="s">
        <v>173</v>
      </c>
      <c r="C111" s="37" t="s">
        <v>199</v>
      </c>
      <c r="D111" s="37" t="s">
        <v>50</v>
      </c>
      <c r="E111" s="39" t="s">
        <v>209</v>
      </c>
      <c r="F111" s="40" t="s">
        <v>4</v>
      </c>
      <c r="G111" s="42">
        <v>11</v>
      </c>
      <c r="H111" s="120"/>
      <c r="I111" s="42">
        <f t="shared" si="30"/>
        <v>0</v>
      </c>
      <c r="J111" s="43">
        <f t="shared" si="31"/>
        <v>0</v>
      </c>
      <c r="K111" s="26"/>
    </row>
    <row r="112" spans="2:11" s="68" customFormat="1" ht="31.5" x14ac:dyDescent="0.2">
      <c r="B112" s="36" t="s">
        <v>174</v>
      </c>
      <c r="C112" s="37" t="s">
        <v>199</v>
      </c>
      <c r="D112" s="37" t="s">
        <v>45</v>
      </c>
      <c r="E112" s="39" t="s">
        <v>224</v>
      </c>
      <c r="F112" s="40" t="s">
        <v>5</v>
      </c>
      <c r="G112" s="42">
        <v>364.75000000000006</v>
      </c>
      <c r="H112" s="120"/>
      <c r="I112" s="42">
        <f t="shared" si="30"/>
        <v>0</v>
      </c>
      <c r="J112" s="43">
        <f t="shared" si="31"/>
        <v>0</v>
      </c>
      <c r="K112" s="26"/>
    </row>
    <row r="113" spans="2:11" s="68" customFormat="1" ht="7.5" customHeight="1" x14ac:dyDescent="0.2">
      <c r="B113" s="71"/>
      <c r="C113" s="72"/>
      <c r="D113" s="73"/>
      <c r="E113" s="74"/>
      <c r="F113" s="75"/>
      <c r="G113" s="79"/>
      <c r="H113" s="125"/>
      <c r="I113" s="80"/>
      <c r="J113" s="81"/>
      <c r="K113" s="26"/>
    </row>
    <row r="114" spans="2:11" s="68" customFormat="1" ht="15.75" x14ac:dyDescent="0.2">
      <c r="B114" s="60" t="s">
        <v>79</v>
      </c>
      <c r="C114" s="61"/>
      <c r="D114" s="62"/>
      <c r="E114" s="63" t="s">
        <v>188</v>
      </c>
      <c r="F114" s="64"/>
      <c r="G114" s="65"/>
      <c r="H114" s="123"/>
      <c r="I114" s="66"/>
      <c r="J114" s="67">
        <f>SUM(J115:J123)</f>
        <v>0</v>
      </c>
      <c r="K114" s="26"/>
    </row>
    <row r="115" spans="2:11" s="68" customFormat="1" ht="15.75" x14ac:dyDescent="0.2">
      <c r="B115" s="36" t="s">
        <v>175</v>
      </c>
      <c r="C115" s="37" t="s">
        <v>199</v>
      </c>
      <c r="D115" s="38" t="s">
        <v>33</v>
      </c>
      <c r="E115" s="39" t="s">
        <v>218</v>
      </c>
      <c r="F115" s="40" t="s">
        <v>5</v>
      </c>
      <c r="G115" s="41">
        <v>592.25</v>
      </c>
      <c r="H115" s="120"/>
      <c r="I115" s="42">
        <f>ROUND(H115*(1+$E$130),2)</f>
        <v>0</v>
      </c>
      <c r="J115" s="43">
        <f t="shared" ref="J115:J118" si="32">ROUND(G115*I115,2)</f>
        <v>0</v>
      </c>
      <c r="K115" s="26"/>
    </row>
    <row r="116" spans="2:11" s="68" customFormat="1" ht="31.5" x14ac:dyDescent="0.2">
      <c r="B116" s="36" t="s">
        <v>176</v>
      </c>
      <c r="C116" s="37" t="s">
        <v>88</v>
      </c>
      <c r="D116" s="37">
        <v>37524</v>
      </c>
      <c r="E116" s="39" t="s">
        <v>144</v>
      </c>
      <c r="F116" s="40" t="s">
        <v>219</v>
      </c>
      <c r="G116" s="41">
        <v>592.25</v>
      </c>
      <c r="H116" s="120"/>
      <c r="I116" s="42">
        <f>ROUND(H116*(1+$E$130),2)</f>
        <v>0</v>
      </c>
      <c r="J116" s="43">
        <f t="shared" si="32"/>
        <v>0</v>
      </c>
      <c r="K116" s="26"/>
    </row>
    <row r="117" spans="2:11" s="68" customFormat="1" ht="31.5" x14ac:dyDescent="0.2">
      <c r="B117" s="36" t="s">
        <v>177</v>
      </c>
      <c r="C117" s="37" t="s">
        <v>199</v>
      </c>
      <c r="D117" s="38" t="s">
        <v>37</v>
      </c>
      <c r="E117" s="39" t="s">
        <v>220</v>
      </c>
      <c r="F117" s="40" t="s">
        <v>1</v>
      </c>
      <c r="G117" s="41">
        <v>296.13</v>
      </c>
      <c r="H117" s="120"/>
      <c r="I117" s="42">
        <f>ROUND(H117*(1+$E$130),2)</f>
        <v>0</v>
      </c>
      <c r="J117" s="43">
        <f t="shared" si="32"/>
        <v>0</v>
      </c>
      <c r="K117" s="26"/>
    </row>
    <row r="118" spans="2:11" s="68" customFormat="1" ht="31.5" x14ac:dyDescent="0.2">
      <c r="B118" s="36" t="s">
        <v>178</v>
      </c>
      <c r="C118" s="37" t="s">
        <v>199</v>
      </c>
      <c r="D118" s="37" t="s">
        <v>39</v>
      </c>
      <c r="E118" s="39" t="s">
        <v>221</v>
      </c>
      <c r="F118" s="40" t="s">
        <v>1</v>
      </c>
      <c r="G118" s="41">
        <v>294.95</v>
      </c>
      <c r="H118" s="120"/>
      <c r="I118" s="42">
        <f>ROUND(H118*(1+$E$130),2)</f>
        <v>0</v>
      </c>
      <c r="J118" s="43">
        <f t="shared" si="32"/>
        <v>0</v>
      </c>
      <c r="K118" s="26"/>
    </row>
    <row r="119" spans="2:11" s="68" customFormat="1" ht="47.25" x14ac:dyDescent="0.2">
      <c r="B119" s="36" t="s">
        <v>179</v>
      </c>
      <c r="C119" s="37" t="s">
        <v>88</v>
      </c>
      <c r="D119" s="37" t="s">
        <v>89</v>
      </c>
      <c r="E119" s="39" t="s">
        <v>197</v>
      </c>
      <c r="F119" s="40" t="s">
        <v>4</v>
      </c>
      <c r="G119" s="41">
        <v>3</v>
      </c>
      <c r="H119" s="120"/>
      <c r="I119" s="42">
        <f>ROUND(H119*(1+$E$130),2)</f>
        <v>0</v>
      </c>
      <c r="J119" s="43">
        <f t="shared" ref="J119" si="33">ROUND(G119*I119,2)</f>
        <v>0</v>
      </c>
      <c r="K119" s="26"/>
    </row>
    <row r="120" spans="2:11" s="68" customFormat="1" ht="15.75" x14ac:dyDescent="0.2">
      <c r="B120" s="36" t="s">
        <v>180</v>
      </c>
      <c r="C120" s="82" t="s">
        <v>150</v>
      </c>
      <c r="D120" s="37">
        <v>70160011</v>
      </c>
      <c r="E120" s="39" t="s">
        <v>152</v>
      </c>
      <c r="F120" s="40" t="s">
        <v>84</v>
      </c>
      <c r="G120" s="41">
        <v>2</v>
      </c>
      <c r="H120" s="120"/>
      <c r="I120" s="42">
        <f t="shared" ref="I120:I123" si="34">ROUND(H120*(1+$E$130),2)</f>
        <v>0</v>
      </c>
      <c r="J120" s="43">
        <f t="shared" ref="J120:J128" si="35">ROUND(G120*I120,2)</f>
        <v>0</v>
      </c>
      <c r="K120" s="26"/>
    </row>
    <row r="121" spans="2:11" s="68" customFormat="1" ht="31.5" x14ac:dyDescent="0.2">
      <c r="B121" s="36" t="s">
        <v>181</v>
      </c>
      <c r="C121" s="37" t="s">
        <v>199</v>
      </c>
      <c r="D121" s="37" t="s">
        <v>44</v>
      </c>
      <c r="E121" s="39" t="s">
        <v>227</v>
      </c>
      <c r="F121" s="40" t="s">
        <v>5</v>
      </c>
      <c r="G121" s="41">
        <v>592.25</v>
      </c>
      <c r="H121" s="120"/>
      <c r="I121" s="42">
        <f t="shared" si="34"/>
        <v>0</v>
      </c>
      <c r="J121" s="43">
        <f t="shared" si="35"/>
        <v>0</v>
      </c>
      <c r="K121" s="26"/>
    </row>
    <row r="122" spans="2:11" s="68" customFormat="1" ht="15.75" x14ac:dyDescent="0.2">
      <c r="B122" s="36" t="s">
        <v>182</v>
      </c>
      <c r="C122" s="37" t="s">
        <v>195</v>
      </c>
      <c r="D122" s="38" t="s">
        <v>153</v>
      </c>
      <c r="E122" s="39" t="s">
        <v>155</v>
      </c>
      <c r="F122" s="40" t="s">
        <v>84</v>
      </c>
      <c r="G122" s="41">
        <v>3</v>
      </c>
      <c r="H122" s="120"/>
      <c r="I122" s="42">
        <f t="shared" si="34"/>
        <v>0</v>
      </c>
      <c r="J122" s="43">
        <f t="shared" si="35"/>
        <v>0</v>
      </c>
      <c r="K122" s="26"/>
    </row>
    <row r="123" spans="2:11" s="68" customFormat="1" ht="15.75" x14ac:dyDescent="0.2">
      <c r="B123" s="36" t="s">
        <v>183</v>
      </c>
      <c r="C123" s="37" t="s">
        <v>195</v>
      </c>
      <c r="D123" s="38" t="s">
        <v>154</v>
      </c>
      <c r="E123" s="39" t="s">
        <v>156</v>
      </c>
      <c r="F123" s="40" t="s">
        <v>84</v>
      </c>
      <c r="G123" s="41">
        <v>2</v>
      </c>
      <c r="H123" s="120"/>
      <c r="I123" s="42">
        <f t="shared" si="34"/>
        <v>0</v>
      </c>
      <c r="J123" s="43">
        <f t="shared" si="35"/>
        <v>0</v>
      </c>
      <c r="K123" s="26"/>
    </row>
    <row r="124" spans="2:11" s="68" customFormat="1" ht="47.25" x14ac:dyDescent="0.2">
      <c r="B124" s="36" t="s">
        <v>184</v>
      </c>
      <c r="C124" s="37" t="s">
        <v>199</v>
      </c>
      <c r="D124" s="37" t="s">
        <v>34</v>
      </c>
      <c r="E124" s="39" t="s">
        <v>225</v>
      </c>
      <c r="F124" s="40" t="s">
        <v>0</v>
      </c>
      <c r="G124" s="41">
        <v>5.5</v>
      </c>
      <c r="H124" s="120"/>
      <c r="I124" s="42">
        <f>ROUND(H124*(1+$E$130),2)</f>
        <v>0</v>
      </c>
      <c r="J124" s="43">
        <f t="shared" si="35"/>
        <v>0</v>
      </c>
      <c r="K124" s="26"/>
    </row>
    <row r="125" spans="2:11" s="68" customFormat="1" ht="15.75" x14ac:dyDescent="0.2">
      <c r="B125" s="36" t="s">
        <v>185</v>
      </c>
      <c r="C125" s="37" t="s">
        <v>199</v>
      </c>
      <c r="D125" s="37" t="s">
        <v>52</v>
      </c>
      <c r="E125" s="39" t="s">
        <v>27</v>
      </c>
      <c r="F125" s="40" t="s">
        <v>1</v>
      </c>
      <c r="G125" s="41">
        <v>0.94</v>
      </c>
      <c r="H125" s="120"/>
      <c r="I125" s="42">
        <f>ROUND(H125*(1+$E$130),2)</f>
        <v>0</v>
      </c>
      <c r="J125" s="43">
        <f t="shared" si="35"/>
        <v>0</v>
      </c>
      <c r="K125" s="26"/>
    </row>
    <row r="126" spans="2:11" s="68" customFormat="1" ht="15.75" x14ac:dyDescent="0.2">
      <c r="B126" s="36" t="s">
        <v>186</v>
      </c>
      <c r="C126" s="37" t="s">
        <v>199</v>
      </c>
      <c r="D126" s="37" t="s">
        <v>55</v>
      </c>
      <c r="E126" s="39" t="s">
        <v>25</v>
      </c>
      <c r="F126" s="40" t="s">
        <v>0</v>
      </c>
      <c r="G126" s="41">
        <v>5.5</v>
      </c>
      <c r="H126" s="120"/>
      <c r="I126" s="42">
        <f>ROUND(H126*(1+$E$130),2)</f>
        <v>0</v>
      </c>
      <c r="J126" s="43">
        <f t="shared" si="35"/>
        <v>0</v>
      </c>
      <c r="K126" s="26"/>
    </row>
    <row r="127" spans="2:11" s="68" customFormat="1" ht="15.75" x14ac:dyDescent="0.2">
      <c r="B127" s="36" t="s">
        <v>187</v>
      </c>
      <c r="C127" s="37" t="s">
        <v>199</v>
      </c>
      <c r="D127" s="37" t="s">
        <v>56</v>
      </c>
      <c r="E127" s="39" t="s">
        <v>26</v>
      </c>
      <c r="F127" s="40" t="s">
        <v>0</v>
      </c>
      <c r="G127" s="41">
        <v>5.5</v>
      </c>
      <c r="H127" s="120"/>
      <c r="I127" s="42">
        <f>ROUND(H127*(1+$E$130),2)</f>
        <v>0</v>
      </c>
      <c r="J127" s="43">
        <f t="shared" si="35"/>
        <v>0</v>
      </c>
      <c r="K127" s="26"/>
    </row>
    <row r="128" spans="2:11" s="68" customFormat="1" ht="31.5" x14ac:dyDescent="0.2">
      <c r="B128" s="36" t="s">
        <v>194</v>
      </c>
      <c r="C128" s="37" t="s">
        <v>199</v>
      </c>
      <c r="D128" s="37" t="s">
        <v>54</v>
      </c>
      <c r="E128" s="39" t="s">
        <v>214</v>
      </c>
      <c r="F128" s="40" t="s">
        <v>1</v>
      </c>
      <c r="G128" s="41">
        <v>0.28000000000000003</v>
      </c>
      <c r="H128" s="120"/>
      <c r="I128" s="42">
        <f>ROUND(H128*(1+$E$130),2)</f>
        <v>0</v>
      </c>
      <c r="J128" s="43">
        <f t="shared" si="35"/>
        <v>0</v>
      </c>
      <c r="K128" s="26"/>
    </row>
    <row r="129" spans="2:11" s="68" customFormat="1" ht="7.5" customHeight="1" thickBot="1" x14ac:dyDescent="0.25">
      <c r="B129" s="71"/>
      <c r="C129" s="72"/>
      <c r="D129" s="73"/>
      <c r="E129" s="74"/>
      <c r="F129" s="75"/>
      <c r="G129" s="79"/>
      <c r="H129" s="72"/>
      <c r="I129" s="80"/>
      <c r="J129" s="83"/>
      <c r="K129" s="26"/>
    </row>
    <row r="130" spans="2:11" s="68" customFormat="1" ht="20.25" customHeight="1" thickTop="1" thickBot="1" x14ac:dyDescent="0.25">
      <c r="B130" s="84" t="s">
        <v>66</v>
      </c>
      <c r="C130" s="85"/>
      <c r="D130" s="85"/>
      <c r="E130" s="86">
        <v>0.24229999999999999</v>
      </c>
      <c r="F130" s="87"/>
      <c r="G130" s="87"/>
      <c r="H130" s="88"/>
      <c r="I130" s="89">
        <f>SUM(J17,J21,J50,J88)</f>
        <v>0</v>
      </c>
      <c r="J130" s="90"/>
      <c r="K130" s="26"/>
    </row>
    <row r="131" spans="2:11" s="68" customFormat="1" ht="16.5" thickTop="1" x14ac:dyDescent="0.2">
      <c r="B131" s="126"/>
      <c r="C131" s="127"/>
      <c r="D131" s="128"/>
      <c r="E131" s="129"/>
      <c r="F131" s="128"/>
      <c r="G131" s="130"/>
      <c r="H131" s="131"/>
      <c r="I131" s="132"/>
      <c r="J131" s="133"/>
      <c r="K131" s="26"/>
    </row>
    <row r="132" spans="2:11" s="68" customFormat="1" ht="15.75" x14ac:dyDescent="0.2">
      <c r="B132" s="126"/>
      <c r="C132" s="127"/>
      <c r="D132" s="128"/>
      <c r="E132" s="129"/>
      <c r="F132" s="128"/>
      <c r="G132" s="130"/>
      <c r="H132" s="131"/>
      <c r="I132" s="132"/>
      <c r="J132" s="134"/>
      <c r="K132" s="26"/>
    </row>
    <row r="133" spans="2:11" ht="15.75" x14ac:dyDescent="0.25">
      <c r="B133" s="97"/>
      <c r="C133" s="98"/>
      <c r="D133" s="135"/>
      <c r="E133" s="136"/>
      <c r="F133" s="137"/>
      <c r="G133" s="138"/>
      <c r="H133" s="139"/>
      <c r="I133" s="140"/>
      <c r="J133" s="103"/>
    </row>
    <row r="134" spans="2:11" ht="15.75" x14ac:dyDescent="0.25">
      <c r="B134" s="97"/>
      <c r="C134" s="98"/>
      <c r="D134" s="135"/>
      <c r="E134" s="136"/>
      <c r="F134" s="137"/>
      <c r="G134" s="138"/>
      <c r="H134" s="141"/>
      <c r="I134" s="142"/>
      <c r="J134" s="103"/>
    </row>
    <row r="135" spans="2:11" ht="15.75" x14ac:dyDescent="0.25">
      <c r="B135" s="97"/>
      <c r="C135" s="143"/>
      <c r="D135" s="144"/>
      <c r="E135" s="145"/>
      <c r="F135" s="106"/>
      <c r="G135" s="146"/>
      <c r="H135" s="147"/>
      <c r="I135" s="146"/>
      <c r="J135" s="146"/>
    </row>
    <row r="136" spans="2:11" ht="15.75" x14ac:dyDescent="0.25">
      <c r="B136" s="97"/>
      <c r="C136" s="148"/>
      <c r="D136" s="148"/>
      <c r="E136" s="148"/>
      <c r="F136" s="106"/>
      <c r="G136" s="149"/>
      <c r="H136" s="150"/>
      <c r="I136" s="149"/>
      <c r="J136" s="149"/>
    </row>
    <row r="137" spans="2:11" ht="15.75" x14ac:dyDescent="0.25">
      <c r="B137" s="97"/>
      <c r="C137" s="151"/>
      <c r="D137" s="151"/>
      <c r="E137" s="151"/>
      <c r="F137" s="106"/>
      <c r="G137" s="107"/>
      <c r="H137" s="108"/>
      <c r="I137" s="107"/>
      <c r="J137" s="107"/>
    </row>
    <row r="138" spans="2:11" x14ac:dyDescent="0.2">
      <c r="B138" s="152"/>
      <c r="C138" s="151"/>
      <c r="D138" s="151"/>
      <c r="E138" s="151"/>
      <c r="F138" s="106"/>
      <c r="G138" s="107"/>
      <c r="H138" s="108"/>
      <c r="I138" s="107"/>
      <c r="J138" s="107"/>
    </row>
    <row r="139" spans="2:11" x14ac:dyDescent="0.2">
      <c r="B139" s="152"/>
      <c r="C139" s="151"/>
      <c r="D139" s="151"/>
      <c r="E139" s="151"/>
      <c r="F139" s="106"/>
      <c r="G139" s="107"/>
      <c r="H139" s="108"/>
      <c r="I139" s="107"/>
      <c r="J139" s="107"/>
    </row>
    <row r="140" spans="2:11" x14ac:dyDescent="0.2">
      <c r="B140" s="152"/>
      <c r="C140" s="104"/>
      <c r="D140" s="104"/>
      <c r="E140" s="105"/>
      <c r="F140" s="106"/>
      <c r="G140" s="107"/>
      <c r="H140" s="108"/>
      <c r="I140" s="107"/>
      <c r="J140" s="107"/>
    </row>
    <row r="141" spans="2:11" x14ac:dyDescent="0.2">
      <c r="B141" s="152"/>
      <c r="C141" s="153"/>
      <c r="D141" s="152"/>
      <c r="E141" s="153"/>
      <c r="F141" s="154"/>
      <c r="G141" s="107"/>
      <c r="H141" s="155"/>
      <c r="I141" s="156"/>
      <c r="J141" s="157"/>
    </row>
    <row r="142" spans="2:11" x14ac:dyDescent="0.2">
      <c r="B142" s="152"/>
      <c r="C142" s="153"/>
      <c r="D142" s="152"/>
      <c r="E142" s="153"/>
      <c r="F142" s="154"/>
      <c r="G142" s="107"/>
      <c r="H142" s="155"/>
      <c r="I142" s="156"/>
      <c r="J142" s="157"/>
    </row>
    <row r="143" spans="2:11" x14ac:dyDescent="0.2">
      <c r="B143" s="152"/>
      <c r="C143" s="153"/>
      <c r="D143" s="152"/>
      <c r="E143" s="153"/>
      <c r="F143" s="154"/>
      <c r="G143" s="107"/>
      <c r="H143" s="155"/>
      <c r="I143" s="156"/>
      <c r="J143" s="157"/>
    </row>
    <row r="144" spans="2:11" x14ac:dyDescent="0.2">
      <c r="B144" s="152"/>
      <c r="C144" s="153"/>
      <c r="D144" s="152"/>
      <c r="E144" s="153"/>
      <c r="F144" s="154"/>
      <c r="G144" s="107"/>
      <c r="H144" s="155"/>
      <c r="I144" s="156"/>
      <c r="J144" s="157"/>
    </row>
    <row r="145" spans="2:10" x14ac:dyDescent="0.2">
      <c r="B145" s="152"/>
      <c r="C145" s="153"/>
      <c r="D145" s="152"/>
      <c r="E145" s="153"/>
      <c r="F145" s="154"/>
      <c r="G145" s="107"/>
      <c r="H145" s="155"/>
      <c r="I145" s="156"/>
      <c r="J145" s="157"/>
    </row>
    <row r="146" spans="2:10" x14ac:dyDescent="0.2">
      <c r="B146" s="152"/>
      <c r="C146" s="153"/>
      <c r="D146" s="152"/>
      <c r="E146" s="153"/>
      <c r="F146" s="154"/>
      <c r="G146" s="107"/>
      <c r="H146" s="155"/>
      <c r="I146" s="156"/>
      <c r="J146" s="157"/>
    </row>
    <row r="147" spans="2:10" x14ac:dyDescent="0.2">
      <c r="B147" s="152"/>
      <c r="C147" s="153"/>
      <c r="D147" s="152"/>
      <c r="E147" s="153"/>
      <c r="F147" s="154"/>
      <c r="G147" s="107"/>
      <c r="H147" s="155"/>
      <c r="I147" s="156"/>
      <c r="J147" s="157"/>
    </row>
    <row r="148" spans="2:10" x14ac:dyDescent="0.2">
      <c r="B148" s="152"/>
      <c r="C148" s="153"/>
      <c r="D148" s="152"/>
      <c r="E148" s="153"/>
      <c r="F148" s="154"/>
      <c r="G148" s="107"/>
      <c r="H148" s="155"/>
      <c r="I148" s="156"/>
      <c r="J148" s="157"/>
    </row>
    <row r="149" spans="2:10" x14ac:dyDescent="0.2">
      <c r="B149" s="152"/>
      <c r="C149" s="153"/>
      <c r="D149" s="152"/>
      <c r="E149" s="153"/>
      <c r="F149" s="154"/>
      <c r="G149" s="107"/>
      <c r="H149" s="155"/>
      <c r="I149" s="156"/>
      <c r="J149" s="157"/>
    </row>
    <row r="150" spans="2:10" x14ac:dyDescent="0.2">
      <c r="B150" s="152"/>
      <c r="C150" s="153"/>
      <c r="D150" s="152"/>
      <c r="E150" s="153"/>
      <c r="F150" s="154"/>
      <c r="G150" s="107"/>
      <c r="H150" s="155"/>
      <c r="I150" s="156"/>
      <c r="J150" s="157"/>
    </row>
    <row r="151" spans="2:10" x14ac:dyDescent="0.2">
      <c r="B151" s="152"/>
      <c r="C151" s="153"/>
      <c r="D151" s="152"/>
      <c r="E151" s="153"/>
      <c r="F151" s="154"/>
      <c r="G151" s="107"/>
      <c r="H151" s="155"/>
      <c r="I151" s="156"/>
      <c r="J151" s="157"/>
    </row>
    <row r="152" spans="2:10" x14ac:dyDescent="0.2">
      <c r="B152" s="152"/>
      <c r="C152" s="153"/>
      <c r="D152" s="152"/>
      <c r="E152" s="153"/>
      <c r="F152" s="154"/>
      <c r="G152" s="107"/>
      <c r="H152" s="155"/>
      <c r="I152" s="156"/>
      <c r="J152" s="157"/>
    </row>
    <row r="153" spans="2:10" x14ac:dyDescent="0.2">
      <c r="B153" s="152"/>
      <c r="C153" s="153"/>
      <c r="D153" s="152"/>
      <c r="E153" s="153"/>
      <c r="F153" s="154"/>
      <c r="G153" s="107"/>
      <c r="H153" s="155"/>
      <c r="I153" s="156"/>
      <c r="J153" s="157"/>
    </row>
    <row r="154" spans="2:10" x14ac:dyDescent="0.2">
      <c r="B154" s="152"/>
      <c r="C154" s="153"/>
      <c r="D154" s="152"/>
      <c r="E154" s="153"/>
      <c r="F154" s="154"/>
      <c r="G154" s="107"/>
      <c r="H154" s="155"/>
      <c r="I154" s="156"/>
      <c r="J154" s="157"/>
    </row>
    <row r="155" spans="2:10" x14ac:dyDescent="0.2">
      <c r="B155" s="152"/>
      <c r="C155" s="153"/>
      <c r="D155" s="152"/>
      <c r="E155" s="153"/>
      <c r="F155" s="154"/>
      <c r="G155" s="107"/>
      <c r="H155" s="155"/>
      <c r="I155" s="156"/>
      <c r="J155" s="157"/>
    </row>
    <row r="156" spans="2:10" x14ac:dyDescent="0.2">
      <c r="B156" s="152"/>
      <c r="C156" s="153"/>
      <c r="D156" s="152"/>
      <c r="E156" s="153"/>
      <c r="F156" s="154"/>
      <c r="G156" s="107"/>
      <c r="H156" s="155"/>
      <c r="I156" s="156"/>
      <c r="J156" s="157"/>
    </row>
    <row r="157" spans="2:10" x14ac:dyDescent="0.2">
      <c r="B157" s="152"/>
      <c r="C157" s="153"/>
      <c r="D157" s="152"/>
      <c r="E157" s="153"/>
      <c r="F157" s="154"/>
      <c r="G157" s="107"/>
      <c r="H157" s="155"/>
      <c r="I157" s="156"/>
      <c r="J157" s="157"/>
    </row>
    <row r="158" spans="2:10" x14ac:dyDescent="0.2">
      <c r="B158" s="152"/>
      <c r="C158" s="153"/>
      <c r="D158" s="152"/>
      <c r="E158" s="153"/>
      <c r="F158" s="154"/>
      <c r="G158" s="107"/>
      <c r="H158" s="155"/>
      <c r="I158" s="156"/>
      <c r="J158" s="157"/>
    </row>
    <row r="159" spans="2:10" x14ac:dyDescent="0.2">
      <c r="B159" s="152"/>
      <c r="C159" s="153"/>
      <c r="D159" s="152"/>
      <c r="E159" s="153"/>
      <c r="F159" s="154"/>
      <c r="G159" s="107"/>
      <c r="H159" s="155"/>
      <c r="I159" s="156"/>
      <c r="J159" s="157"/>
    </row>
    <row r="160" spans="2:10" x14ac:dyDescent="0.2">
      <c r="B160" s="152"/>
      <c r="C160" s="153"/>
      <c r="D160" s="152"/>
      <c r="E160" s="153"/>
      <c r="F160" s="154"/>
      <c r="G160" s="107"/>
      <c r="H160" s="155"/>
      <c r="I160" s="156"/>
      <c r="J160" s="157"/>
    </row>
    <row r="161" spans="2:10" x14ac:dyDescent="0.2">
      <c r="B161" s="152"/>
      <c r="C161" s="153"/>
      <c r="D161" s="152"/>
      <c r="E161" s="153"/>
      <c r="F161" s="154"/>
      <c r="G161" s="107"/>
      <c r="H161" s="155"/>
      <c r="I161" s="156"/>
      <c r="J161" s="157"/>
    </row>
    <row r="162" spans="2:10" x14ac:dyDescent="0.2">
      <c r="B162" s="152"/>
      <c r="C162" s="153"/>
      <c r="D162" s="152"/>
      <c r="E162" s="153"/>
      <c r="F162" s="154"/>
      <c r="G162" s="107"/>
      <c r="H162" s="155"/>
      <c r="I162" s="156"/>
      <c r="J162" s="157"/>
    </row>
    <row r="163" spans="2:10" x14ac:dyDescent="0.2">
      <c r="G163" s="5"/>
    </row>
    <row r="164" spans="2:10" x14ac:dyDescent="0.2">
      <c r="G164" s="5"/>
    </row>
    <row r="165" spans="2:10" x14ac:dyDescent="0.2">
      <c r="G165" s="5"/>
    </row>
    <row r="166" spans="2:10" x14ac:dyDescent="0.2">
      <c r="G166" s="5"/>
    </row>
    <row r="167" spans="2:10" x14ac:dyDescent="0.2">
      <c r="G167" s="5"/>
    </row>
    <row r="168" spans="2:10" x14ac:dyDescent="0.2">
      <c r="G168" s="5"/>
    </row>
    <row r="169" spans="2:10" x14ac:dyDescent="0.2">
      <c r="G169" s="5"/>
    </row>
    <row r="170" spans="2:10" x14ac:dyDescent="0.2">
      <c r="G170" s="5"/>
    </row>
    <row r="171" spans="2:10" x14ac:dyDescent="0.2">
      <c r="G171" s="5"/>
    </row>
    <row r="172" spans="2:10" x14ac:dyDescent="0.2">
      <c r="G172" s="5"/>
    </row>
    <row r="173" spans="2:10" x14ac:dyDescent="0.2">
      <c r="G173" s="5"/>
    </row>
  </sheetData>
  <sheetProtection algorithmName="SHA-512" hashValue="dijzfi9sH1FH/q3j9Z2YVqooLWIo8Ud5nqekB4qc3GdcILWSZBvFjYpGJZ7xoEO3yKn894DhrUJdwAT7l0A2+w==" saltValue="Mkq2dsOdvzEX89fAjefx7Q==" spinCount="100000" sheet="1" objects="1" scenarios="1"/>
  <mergeCells count="6">
    <mergeCell ref="I130:J130"/>
    <mergeCell ref="B130:D130"/>
    <mergeCell ref="F14:H14"/>
    <mergeCell ref="B12:E12"/>
    <mergeCell ref="B13:E13"/>
    <mergeCell ref="C14:E14"/>
  </mergeCells>
  <conditionalFormatting sqref="J11">
    <cfRule type="cellIs" dxfId="41" priority="4" stopIfTrue="1" operator="equal">
      <formula>"Escolha só um BDI 1"</formula>
    </cfRule>
  </conditionalFormatting>
  <pageMargins left="0.51181102362204722" right="0.51181102362204722" top="0.78740157480314965" bottom="0.78740157480314965" header="0.31496062992125984" footer="0.31496062992125984"/>
  <pageSetup paperSize="9" scale="54" fitToHeight="3" orientation="portrait" r:id="rId1"/>
  <rowBreaks count="2" manualBreakCount="2">
    <brk id="18" min="1" max="9" man="1"/>
    <brk id="35" min="1" max="9" man="1"/>
  </rowBreaks>
  <colBreaks count="1" manualBreakCount="1">
    <brk id="7" min="1" max="1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2:T68"/>
  <sheetViews>
    <sheetView view="pageBreakPreview" zoomScale="80" zoomScaleNormal="70" zoomScaleSheetLayoutView="80" workbookViewId="0">
      <selection activeCell="E51" sqref="E51 E49"/>
    </sheetView>
  </sheetViews>
  <sheetFormatPr defaultRowHeight="12.75" x14ac:dyDescent="0.2"/>
  <cols>
    <col min="1" max="1" width="2.42578125" style="158" customWidth="1"/>
    <col min="2" max="2" width="7.28515625" style="158" bestFit="1" customWidth="1"/>
    <col min="3" max="3" width="34.7109375" style="158" customWidth="1"/>
    <col min="4" max="4" width="3.7109375" style="158" customWidth="1"/>
    <col min="5" max="5" width="19.5703125" style="159" customWidth="1"/>
    <col min="6" max="6" width="20.42578125" style="159" bestFit="1" customWidth="1"/>
    <col min="7" max="7" width="20.42578125" style="158" bestFit="1" customWidth="1"/>
    <col min="8" max="9" width="18.7109375" style="158" bestFit="1" customWidth="1"/>
    <col min="10" max="16" width="18.7109375" style="158" hidden="1" customWidth="1"/>
    <col min="17" max="17" width="22.140625" style="158" bestFit="1" customWidth="1"/>
    <col min="18" max="18" width="22.7109375" style="158" customWidth="1"/>
    <col min="19" max="19" width="9.140625" style="158"/>
    <col min="20" max="20" width="20.5703125" style="158" customWidth="1"/>
    <col min="21" max="256" width="9.140625" style="158"/>
    <col min="257" max="257" width="2.42578125" style="158" customWidth="1"/>
    <col min="258" max="258" width="7.28515625" style="158" bestFit="1" customWidth="1"/>
    <col min="259" max="259" width="37.85546875" style="158" customWidth="1"/>
    <col min="260" max="260" width="16" style="158" customWidth="1"/>
    <col min="261" max="268" width="14.28515625" style="158" bestFit="1" customWidth="1"/>
    <col min="269" max="269" width="15.28515625" style="158" bestFit="1" customWidth="1"/>
    <col min="270" max="272" width="0" style="158" hidden="1" customWidth="1"/>
    <col min="273" max="273" width="18.5703125" style="158" customWidth="1"/>
    <col min="274" max="274" width="22.7109375" style="158" customWidth="1"/>
    <col min="275" max="512" width="9.140625" style="158"/>
    <col min="513" max="513" width="2.42578125" style="158" customWidth="1"/>
    <col min="514" max="514" width="7.28515625" style="158" bestFit="1" customWidth="1"/>
    <col min="515" max="515" width="37.85546875" style="158" customWidth="1"/>
    <col min="516" max="516" width="16" style="158" customWidth="1"/>
    <col min="517" max="524" width="14.28515625" style="158" bestFit="1" customWidth="1"/>
    <col min="525" max="525" width="15.28515625" style="158" bestFit="1" customWidth="1"/>
    <col min="526" max="528" width="0" style="158" hidden="1" customWidth="1"/>
    <col min="529" max="529" width="18.5703125" style="158" customWidth="1"/>
    <col min="530" max="530" width="22.7109375" style="158" customWidth="1"/>
    <col min="531" max="768" width="9.140625" style="158"/>
    <col min="769" max="769" width="2.42578125" style="158" customWidth="1"/>
    <col min="770" max="770" width="7.28515625" style="158" bestFit="1" customWidth="1"/>
    <col min="771" max="771" width="37.85546875" style="158" customWidth="1"/>
    <col min="772" max="772" width="16" style="158" customWidth="1"/>
    <col min="773" max="780" width="14.28515625" style="158" bestFit="1" customWidth="1"/>
    <col min="781" max="781" width="15.28515625" style="158" bestFit="1" customWidth="1"/>
    <col min="782" max="784" width="0" style="158" hidden="1" customWidth="1"/>
    <col min="785" max="785" width="18.5703125" style="158" customWidth="1"/>
    <col min="786" max="786" width="22.7109375" style="158" customWidth="1"/>
    <col min="787" max="1024" width="9.140625" style="158"/>
    <col min="1025" max="1025" width="2.42578125" style="158" customWidth="1"/>
    <col min="1026" max="1026" width="7.28515625" style="158" bestFit="1" customWidth="1"/>
    <col min="1027" max="1027" width="37.85546875" style="158" customWidth="1"/>
    <col min="1028" max="1028" width="16" style="158" customWidth="1"/>
    <col min="1029" max="1036" width="14.28515625" style="158" bestFit="1" customWidth="1"/>
    <col min="1037" max="1037" width="15.28515625" style="158" bestFit="1" customWidth="1"/>
    <col min="1038" max="1040" width="0" style="158" hidden="1" customWidth="1"/>
    <col min="1041" max="1041" width="18.5703125" style="158" customWidth="1"/>
    <col min="1042" max="1042" width="22.7109375" style="158" customWidth="1"/>
    <col min="1043" max="1280" width="9.140625" style="158"/>
    <col min="1281" max="1281" width="2.42578125" style="158" customWidth="1"/>
    <col min="1282" max="1282" width="7.28515625" style="158" bestFit="1" customWidth="1"/>
    <col min="1283" max="1283" width="37.85546875" style="158" customWidth="1"/>
    <col min="1284" max="1284" width="16" style="158" customWidth="1"/>
    <col min="1285" max="1292" width="14.28515625" style="158" bestFit="1" customWidth="1"/>
    <col min="1293" max="1293" width="15.28515625" style="158" bestFit="1" customWidth="1"/>
    <col min="1294" max="1296" width="0" style="158" hidden="1" customWidth="1"/>
    <col min="1297" max="1297" width="18.5703125" style="158" customWidth="1"/>
    <col min="1298" max="1298" width="22.7109375" style="158" customWidth="1"/>
    <col min="1299" max="1536" width="9.140625" style="158"/>
    <col min="1537" max="1537" width="2.42578125" style="158" customWidth="1"/>
    <col min="1538" max="1538" width="7.28515625" style="158" bestFit="1" customWidth="1"/>
    <col min="1539" max="1539" width="37.85546875" style="158" customWidth="1"/>
    <col min="1540" max="1540" width="16" style="158" customWidth="1"/>
    <col min="1541" max="1548" width="14.28515625" style="158" bestFit="1" customWidth="1"/>
    <col min="1549" max="1549" width="15.28515625" style="158" bestFit="1" customWidth="1"/>
    <col min="1550" max="1552" width="0" style="158" hidden="1" customWidth="1"/>
    <col min="1553" max="1553" width="18.5703125" style="158" customWidth="1"/>
    <col min="1554" max="1554" width="22.7109375" style="158" customWidth="1"/>
    <col min="1555" max="1792" width="9.140625" style="158"/>
    <col min="1793" max="1793" width="2.42578125" style="158" customWidth="1"/>
    <col min="1794" max="1794" width="7.28515625" style="158" bestFit="1" customWidth="1"/>
    <col min="1795" max="1795" width="37.85546875" style="158" customWidth="1"/>
    <col min="1796" max="1796" width="16" style="158" customWidth="1"/>
    <col min="1797" max="1804" width="14.28515625" style="158" bestFit="1" customWidth="1"/>
    <col min="1805" max="1805" width="15.28515625" style="158" bestFit="1" customWidth="1"/>
    <col min="1806" max="1808" width="0" style="158" hidden="1" customWidth="1"/>
    <col min="1809" max="1809" width="18.5703125" style="158" customWidth="1"/>
    <col min="1810" max="1810" width="22.7109375" style="158" customWidth="1"/>
    <col min="1811" max="2048" width="9.140625" style="158"/>
    <col min="2049" max="2049" width="2.42578125" style="158" customWidth="1"/>
    <col min="2050" max="2050" width="7.28515625" style="158" bestFit="1" customWidth="1"/>
    <col min="2051" max="2051" width="37.85546875" style="158" customWidth="1"/>
    <col min="2052" max="2052" width="16" style="158" customWidth="1"/>
    <col min="2053" max="2060" width="14.28515625" style="158" bestFit="1" customWidth="1"/>
    <col min="2061" max="2061" width="15.28515625" style="158" bestFit="1" customWidth="1"/>
    <col min="2062" max="2064" width="0" style="158" hidden="1" customWidth="1"/>
    <col min="2065" max="2065" width="18.5703125" style="158" customWidth="1"/>
    <col min="2066" max="2066" width="22.7109375" style="158" customWidth="1"/>
    <col min="2067" max="2304" width="9.140625" style="158"/>
    <col min="2305" max="2305" width="2.42578125" style="158" customWidth="1"/>
    <col min="2306" max="2306" width="7.28515625" style="158" bestFit="1" customWidth="1"/>
    <col min="2307" max="2307" width="37.85546875" style="158" customWidth="1"/>
    <col min="2308" max="2308" width="16" style="158" customWidth="1"/>
    <col min="2309" max="2316" width="14.28515625" style="158" bestFit="1" customWidth="1"/>
    <col min="2317" max="2317" width="15.28515625" style="158" bestFit="1" customWidth="1"/>
    <col min="2318" max="2320" width="0" style="158" hidden="1" customWidth="1"/>
    <col min="2321" max="2321" width="18.5703125" style="158" customWidth="1"/>
    <col min="2322" max="2322" width="22.7109375" style="158" customWidth="1"/>
    <col min="2323" max="2560" width="9.140625" style="158"/>
    <col min="2561" max="2561" width="2.42578125" style="158" customWidth="1"/>
    <col min="2562" max="2562" width="7.28515625" style="158" bestFit="1" customWidth="1"/>
    <col min="2563" max="2563" width="37.85546875" style="158" customWidth="1"/>
    <col min="2564" max="2564" width="16" style="158" customWidth="1"/>
    <col min="2565" max="2572" width="14.28515625" style="158" bestFit="1" customWidth="1"/>
    <col min="2573" max="2573" width="15.28515625" style="158" bestFit="1" customWidth="1"/>
    <col min="2574" max="2576" width="0" style="158" hidden="1" customWidth="1"/>
    <col min="2577" max="2577" width="18.5703125" style="158" customWidth="1"/>
    <col min="2578" max="2578" width="22.7109375" style="158" customWidth="1"/>
    <col min="2579" max="2816" width="9.140625" style="158"/>
    <col min="2817" max="2817" width="2.42578125" style="158" customWidth="1"/>
    <col min="2818" max="2818" width="7.28515625" style="158" bestFit="1" customWidth="1"/>
    <col min="2819" max="2819" width="37.85546875" style="158" customWidth="1"/>
    <col min="2820" max="2820" width="16" style="158" customWidth="1"/>
    <col min="2821" max="2828" width="14.28515625" style="158" bestFit="1" customWidth="1"/>
    <col min="2829" max="2829" width="15.28515625" style="158" bestFit="1" customWidth="1"/>
    <col min="2830" max="2832" width="0" style="158" hidden="1" customWidth="1"/>
    <col min="2833" max="2833" width="18.5703125" style="158" customWidth="1"/>
    <col min="2834" max="2834" width="22.7109375" style="158" customWidth="1"/>
    <col min="2835" max="3072" width="9.140625" style="158"/>
    <col min="3073" max="3073" width="2.42578125" style="158" customWidth="1"/>
    <col min="3074" max="3074" width="7.28515625" style="158" bestFit="1" customWidth="1"/>
    <col min="3075" max="3075" width="37.85546875" style="158" customWidth="1"/>
    <col min="3076" max="3076" width="16" style="158" customWidth="1"/>
    <col min="3077" max="3084" width="14.28515625" style="158" bestFit="1" customWidth="1"/>
    <col min="3085" max="3085" width="15.28515625" style="158" bestFit="1" customWidth="1"/>
    <col min="3086" max="3088" width="0" style="158" hidden="1" customWidth="1"/>
    <col min="3089" max="3089" width="18.5703125" style="158" customWidth="1"/>
    <col min="3090" max="3090" width="22.7109375" style="158" customWidth="1"/>
    <col min="3091" max="3328" width="9.140625" style="158"/>
    <col min="3329" max="3329" width="2.42578125" style="158" customWidth="1"/>
    <col min="3330" max="3330" width="7.28515625" style="158" bestFit="1" customWidth="1"/>
    <col min="3331" max="3331" width="37.85546875" style="158" customWidth="1"/>
    <col min="3332" max="3332" width="16" style="158" customWidth="1"/>
    <col min="3333" max="3340" width="14.28515625" style="158" bestFit="1" customWidth="1"/>
    <col min="3341" max="3341" width="15.28515625" style="158" bestFit="1" customWidth="1"/>
    <col min="3342" max="3344" width="0" style="158" hidden="1" customWidth="1"/>
    <col min="3345" max="3345" width="18.5703125" style="158" customWidth="1"/>
    <col min="3346" max="3346" width="22.7109375" style="158" customWidth="1"/>
    <col min="3347" max="3584" width="9.140625" style="158"/>
    <col min="3585" max="3585" width="2.42578125" style="158" customWidth="1"/>
    <col min="3586" max="3586" width="7.28515625" style="158" bestFit="1" customWidth="1"/>
    <col min="3587" max="3587" width="37.85546875" style="158" customWidth="1"/>
    <col min="3588" max="3588" width="16" style="158" customWidth="1"/>
    <col min="3589" max="3596" width="14.28515625" style="158" bestFit="1" customWidth="1"/>
    <col min="3597" max="3597" width="15.28515625" style="158" bestFit="1" customWidth="1"/>
    <col min="3598" max="3600" width="0" style="158" hidden="1" customWidth="1"/>
    <col min="3601" max="3601" width="18.5703125" style="158" customWidth="1"/>
    <col min="3602" max="3602" width="22.7109375" style="158" customWidth="1"/>
    <col min="3603" max="3840" width="9.140625" style="158"/>
    <col min="3841" max="3841" width="2.42578125" style="158" customWidth="1"/>
    <col min="3842" max="3842" width="7.28515625" style="158" bestFit="1" customWidth="1"/>
    <col min="3843" max="3843" width="37.85546875" style="158" customWidth="1"/>
    <col min="3844" max="3844" width="16" style="158" customWidth="1"/>
    <col min="3845" max="3852" width="14.28515625" style="158" bestFit="1" customWidth="1"/>
    <col min="3853" max="3853" width="15.28515625" style="158" bestFit="1" customWidth="1"/>
    <col min="3854" max="3856" width="0" style="158" hidden="1" customWidth="1"/>
    <col min="3857" max="3857" width="18.5703125" style="158" customWidth="1"/>
    <col min="3858" max="3858" width="22.7109375" style="158" customWidth="1"/>
    <col min="3859" max="4096" width="9.140625" style="158"/>
    <col min="4097" max="4097" width="2.42578125" style="158" customWidth="1"/>
    <col min="4098" max="4098" width="7.28515625" style="158" bestFit="1" customWidth="1"/>
    <col min="4099" max="4099" width="37.85546875" style="158" customWidth="1"/>
    <col min="4100" max="4100" width="16" style="158" customWidth="1"/>
    <col min="4101" max="4108" width="14.28515625" style="158" bestFit="1" customWidth="1"/>
    <col min="4109" max="4109" width="15.28515625" style="158" bestFit="1" customWidth="1"/>
    <col min="4110" max="4112" width="0" style="158" hidden="1" customWidth="1"/>
    <col min="4113" max="4113" width="18.5703125" style="158" customWidth="1"/>
    <col min="4114" max="4114" width="22.7109375" style="158" customWidth="1"/>
    <col min="4115" max="4352" width="9.140625" style="158"/>
    <col min="4353" max="4353" width="2.42578125" style="158" customWidth="1"/>
    <col min="4354" max="4354" width="7.28515625" style="158" bestFit="1" customWidth="1"/>
    <col min="4355" max="4355" width="37.85546875" style="158" customWidth="1"/>
    <col min="4356" max="4356" width="16" style="158" customWidth="1"/>
    <col min="4357" max="4364" width="14.28515625" style="158" bestFit="1" customWidth="1"/>
    <col min="4365" max="4365" width="15.28515625" style="158" bestFit="1" customWidth="1"/>
    <col min="4366" max="4368" width="0" style="158" hidden="1" customWidth="1"/>
    <col min="4369" max="4369" width="18.5703125" style="158" customWidth="1"/>
    <col min="4370" max="4370" width="22.7109375" style="158" customWidth="1"/>
    <col min="4371" max="4608" width="9.140625" style="158"/>
    <col min="4609" max="4609" width="2.42578125" style="158" customWidth="1"/>
    <col min="4610" max="4610" width="7.28515625" style="158" bestFit="1" customWidth="1"/>
    <col min="4611" max="4611" width="37.85546875" style="158" customWidth="1"/>
    <col min="4612" max="4612" width="16" style="158" customWidth="1"/>
    <col min="4613" max="4620" width="14.28515625" style="158" bestFit="1" customWidth="1"/>
    <col min="4621" max="4621" width="15.28515625" style="158" bestFit="1" customWidth="1"/>
    <col min="4622" max="4624" width="0" style="158" hidden="1" customWidth="1"/>
    <col min="4625" max="4625" width="18.5703125" style="158" customWidth="1"/>
    <col min="4626" max="4626" width="22.7109375" style="158" customWidth="1"/>
    <col min="4627" max="4864" width="9.140625" style="158"/>
    <col min="4865" max="4865" width="2.42578125" style="158" customWidth="1"/>
    <col min="4866" max="4866" width="7.28515625" style="158" bestFit="1" customWidth="1"/>
    <col min="4867" max="4867" width="37.85546875" style="158" customWidth="1"/>
    <col min="4868" max="4868" width="16" style="158" customWidth="1"/>
    <col min="4869" max="4876" width="14.28515625" style="158" bestFit="1" customWidth="1"/>
    <col min="4877" max="4877" width="15.28515625" style="158" bestFit="1" customWidth="1"/>
    <col min="4878" max="4880" width="0" style="158" hidden="1" customWidth="1"/>
    <col min="4881" max="4881" width="18.5703125" style="158" customWidth="1"/>
    <col min="4882" max="4882" width="22.7109375" style="158" customWidth="1"/>
    <col min="4883" max="5120" width="9.140625" style="158"/>
    <col min="5121" max="5121" width="2.42578125" style="158" customWidth="1"/>
    <col min="5122" max="5122" width="7.28515625" style="158" bestFit="1" customWidth="1"/>
    <col min="5123" max="5123" width="37.85546875" style="158" customWidth="1"/>
    <col min="5124" max="5124" width="16" style="158" customWidth="1"/>
    <col min="5125" max="5132" width="14.28515625" style="158" bestFit="1" customWidth="1"/>
    <col min="5133" max="5133" width="15.28515625" style="158" bestFit="1" customWidth="1"/>
    <col min="5134" max="5136" width="0" style="158" hidden="1" customWidth="1"/>
    <col min="5137" max="5137" width="18.5703125" style="158" customWidth="1"/>
    <col min="5138" max="5138" width="22.7109375" style="158" customWidth="1"/>
    <col min="5139" max="5376" width="9.140625" style="158"/>
    <col min="5377" max="5377" width="2.42578125" style="158" customWidth="1"/>
    <col min="5378" max="5378" width="7.28515625" style="158" bestFit="1" customWidth="1"/>
    <col min="5379" max="5379" width="37.85546875" style="158" customWidth="1"/>
    <col min="5380" max="5380" width="16" style="158" customWidth="1"/>
    <col min="5381" max="5388" width="14.28515625" style="158" bestFit="1" customWidth="1"/>
    <col min="5389" max="5389" width="15.28515625" style="158" bestFit="1" customWidth="1"/>
    <col min="5390" max="5392" width="0" style="158" hidden="1" customWidth="1"/>
    <col min="5393" max="5393" width="18.5703125" style="158" customWidth="1"/>
    <col min="5394" max="5394" width="22.7109375" style="158" customWidth="1"/>
    <col min="5395" max="5632" width="9.140625" style="158"/>
    <col min="5633" max="5633" width="2.42578125" style="158" customWidth="1"/>
    <col min="5634" max="5634" width="7.28515625" style="158" bestFit="1" customWidth="1"/>
    <col min="5635" max="5635" width="37.85546875" style="158" customWidth="1"/>
    <col min="5636" max="5636" width="16" style="158" customWidth="1"/>
    <col min="5637" max="5644" width="14.28515625" style="158" bestFit="1" customWidth="1"/>
    <col min="5645" max="5645" width="15.28515625" style="158" bestFit="1" customWidth="1"/>
    <col min="5646" max="5648" width="0" style="158" hidden="1" customWidth="1"/>
    <col min="5649" max="5649" width="18.5703125" style="158" customWidth="1"/>
    <col min="5650" max="5650" width="22.7109375" style="158" customWidth="1"/>
    <col min="5651" max="5888" width="9.140625" style="158"/>
    <col min="5889" max="5889" width="2.42578125" style="158" customWidth="1"/>
    <col min="5890" max="5890" width="7.28515625" style="158" bestFit="1" customWidth="1"/>
    <col min="5891" max="5891" width="37.85546875" style="158" customWidth="1"/>
    <col min="5892" max="5892" width="16" style="158" customWidth="1"/>
    <col min="5893" max="5900" width="14.28515625" style="158" bestFit="1" customWidth="1"/>
    <col min="5901" max="5901" width="15.28515625" style="158" bestFit="1" customWidth="1"/>
    <col min="5902" max="5904" width="0" style="158" hidden="1" customWidth="1"/>
    <col min="5905" max="5905" width="18.5703125" style="158" customWidth="1"/>
    <col min="5906" max="5906" width="22.7109375" style="158" customWidth="1"/>
    <col min="5907" max="6144" width="9.140625" style="158"/>
    <col min="6145" max="6145" width="2.42578125" style="158" customWidth="1"/>
    <col min="6146" max="6146" width="7.28515625" style="158" bestFit="1" customWidth="1"/>
    <col min="6147" max="6147" width="37.85546875" style="158" customWidth="1"/>
    <col min="6148" max="6148" width="16" style="158" customWidth="1"/>
    <col min="6149" max="6156" width="14.28515625" style="158" bestFit="1" customWidth="1"/>
    <col min="6157" max="6157" width="15.28515625" style="158" bestFit="1" customWidth="1"/>
    <col min="6158" max="6160" width="0" style="158" hidden="1" customWidth="1"/>
    <col min="6161" max="6161" width="18.5703125" style="158" customWidth="1"/>
    <col min="6162" max="6162" width="22.7109375" style="158" customWidth="1"/>
    <col min="6163" max="6400" width="9.140625" style="158"/>
    <col min="6401" max="6401" width="2.42578125" style="158" customWidth="1"/>
    <col min="6402" max="6402" width="7.28515625" style="158" bestFit="1" customWidth="1"/>
    <col min="6403" max="6403" width="37.85546875" style="158" customWidth="1"/>
    <col min="6404" max="6404" width="16" style="158" customWidth="1"/>
    <col min="6405" max="6412" width="14.28515625" style="158" bestFit="1" customWidth="1"/>
    <col min="6413" max="6413" width="15.28515625" style="158" bestFit="1" customWidth="1"/>
    <col min="6414" max="6416" width="0" style="158" hidden="1" customWidth="1"/>
    <col min="6417" max="6417" width="18.5703125" style="158" customWidth="1"/>
    <col min="6418" max="6418" width="22.7109375" style="158" customWidth="1"/>
    <col min="6419" max="6656" width="9.140625" style="158"/>
    <col min="6657" max="6657" width="2.42578125" style="158" customWidth="1"/>
    <col min="6658" max="6658" width="7.28515625" style="158" bestFit="1" customWidth="1"/>
    <col min="6659" max="6659" width="37.85546875" style="158" customWidth="1"/>
    <col min="6660" max="6660" width="16" style="158" customWidth="1"/>
    <col min="6661" max="6668" width="14.28515625" style="158" bestFit="1" customWidth="1"/>
    <col min="6669" max="6669" width="15.28515625" style="158" bestFit="1" customWidth="1"/>
    <col min="6670" max="6672" width="0" style="158" hidden="1" customWidth="1"/>
    <col min="6673" max="6673" width="18.5703125" style="158" customWidth="1"/>
    <col min="6674" max="6674" width="22.7109375" style="158" customWidth="1"/>
    <col min="6675" max="6912" width="9.140625" style="158"/>
    <col min="6913" max="6913" width="2.42578125" style="158" customWidth="1"/>
    <col min="6914" max="6914" width="7.28515625" style="158" bestFit="1" customWidth="1"/>
    <col min="6915" max="6915" width="37.85546875" style="158" customWidth="1"/>
    <col min="6916" max="6916" width="16" style="158" customWidth="1"/>
    <col min="6917" max="6924" width="14.28515625" style="158" bestFit="1" customWidth="1"/>
    <col min="6925" max="6925" width="15.28515625" style="158" bestFit="1" customWidth="1"/>
    <col min="6926" max="6928" width="0" style="158" hidden="1" customWidth="1"/>
    <col min="6929" max="6929" width="18.5703125" style="158" customWidth="1"/>
    <col min="6930" max="6930" width="22.7109375" style="158" customWidth="1"/>
    <col min="6931" max="7168" width="9.140625" style="158"/>
    <col min="7169" max="7169" width="2.42578125" style="158" customWidth="1"/>
    <col min="7170" max="7170" width="7.28515625" style="158" bestFit="1" customWidth="1"/>
    <col min="7171" max="7171" width="37.85546875" style="158" customWidth="1"/>
    <col min="7172" max="7172" width="16" style="158" customWidth="1"/>
    <col min="7173" max="7180" width="14.28515625" style="158" bestFit="1" customWidth="1"/>
    <col min="7181" max="7181" width="15.28515625" style="158" bestFit="1" customWidth="1"/>
    <col min="7182" max="7184" width="0" style="158" hidden="1" customWidth="1"/>
    <col min="7185" max="7185" width="18.5703125" style="158" customWidth="1"/>
    <col min="7186" max="7186" width="22.7109375" style="158" customWidth="1"/>
    <col min="7187" max="7424" width="9.140625" style="158"/>
    <col min="7425" max="7425" width="2.42578125" style="158" customWidth="1"/>
    <col min="7426" max="7426" width="7.28515625" style="158" bestFit="1" customWidth="1"/>
    <col min="7427" max="7427" width="37.85546875" style="158" customWidth="1"/>
    <col min="7428" max="7428" width="16" style="158" customWidth="1"/>
    <col min="7429" max="7436" width="14.28515625" style="158" bestFit="1" customWidth="1"/>
    <col min="7437" max="7437" width="15.28515625" style="158" bestFit="1" customWidth="1"/>
    <col min="7438" max="7440" width="0" style="158" hidden="1" customWidth="1"/>
    <col min="7441" max="7441" width="18.5703125" style="158" customWidth="1"/>
    <col min="7442" max="7442" width="22.7109375" style="158" customWidth="1"/>
    <col min="7443" max="7680" width="9.140625" style="158"/>
    <col min="7681" max="7681" width="2.42578125" style="158" customWidth="1"/>
    <col min="7682" max="7682" width="7.28515625" style="158" bestFit="1" customWidth="1"/>
    <col min="7683" max="7683" width="37.85546875" style="158" customWidth="1"/>
    <col min="7684" max="7684" width="16" style="158" customWidth="1"/>
    <col min="7685" max="7692" width="14.28515625" style="158" bestFit="1" customWidth="1"/>
    <col min="7693" max="7693" width="15.28515625" style="158" bestFit="1" customWidth="1"/>
    <col min="7694" max="7696" width="0" style="158" hidden="1" customWidth="1"/>
    <col min="7697" max="7697" width="18.5703125" style="158" customWidth="1"/>
    <col min="7698" max="7698" width="22.7109375" style="158" customWidth="1"/>
    <col min="7699" max="7936" width="9.140625" style="158"/>
    <col min="7937" max="7937" width="2.42578125" style="158" customWidth="1"/>
    <col min="7938" max="7938" width="7.28515625" style="158" bestFit="1" customWidth="1"/>
    <col min="7939" max="7939" width="37.85546875" style="158" customWidth="1"/>
    <col min="7940" max="7940" width="16" style="158" customWidth="1"/>
    <col min="7941" max="7948" width="14.28515625" style="158" bestFit="1" customWidth="1"/>
    <col min="7949" max="7949" width="15.28515625" style="158" bestFit="1" customWidth="1"/>
    <col min="7950" max="7952" width="0" style="158" hidden="1" customWidth="1"/>
    <col min="7953" max="7953" width="18.5703125" style="158" customWidth="1"/>
    <col min="7954" max="7954" width="22.7109375" style="158" customWidth="1"/>
    <col min="7955" max="8192" width="9.140625" style="158"/>
    <col min="8193" max="8193" width="2.42578125" style="158" customWidth="1"/>
    <col min="8194" max="8194" width="7.28515625" style="158" bestFit="1" customWidth="1"/>
    <col min="8195" max="8195" width="37.85546875" style="158" customWidth="1"/>
    <col min="8196" max="8196" width="16" style="158" customWidth="1"/>
    <col min="8197" max="8204" width="14.28515625" style="158" bestFit="1" customWidth="1"/>
    <col min="8205" max="8205" width="15.28515625" style="158" bestFit="1" customWidth="1"/>
    <col min="8206" max="8208" width="0" style="158" hidden="1" customWidth="1"/>
    <col min="8209" max="8209" width="18.5703125" style="158" customWidth="1"/>
    <col min="8210" max="8210" width="22.7109375" style="158" customWidth="1"/>
    <col min="8211" max="8448" width="9.140625" style="158"/>
    <col min="8449" max="8449" width="2.42578125" style="158" customWidth="1"/>
    <col min="8450" max="8450" width="7.28515625" style="158" bestFit="1" customWidth="1"/>
    <col min="8451" max="8451" width="37.85546875" style="158" customWidth="1"/>
    <col min="8452" max="8452" width="16" style="158" customWidth="1"/>
    <col min="8453" max="8460" width="14.28515625" style="158" bestFit="1" customWidth="1"/>
    <col min="8461" max="8461" width="15.28515625" style="158" bestFit="1" customWidth="1"/>
    <col min="8462" max="8464" width="0" style="158" hidden="1" customWidth="1"/>
    <col min="8465" max="8465" width="18.5703125" style="158" customWidth="1"/>
    <col min="8466" max="8466" width="22.7109375" style="158" customWidth="1"/>
    <col min="8467" max="8704" width="9.140625" style="158"/>
    <col min="8705" max="8705" width="2.42578125" style="158" customWidth="1"/>
    <col min="8706" max="8706" width="7.28515625" style="158" bestFit="1" customWidth="1"/>
    <col min="8707" max="8707" width="37.85546875" style="158" customWidth="1"/>
    <col min="8708" max="8708" width="16" style="158" customWidth="1"/>
    <col min="8709" max="8716" width="14.28515625" style="158" bestFit="1" customWidth="1"/>
    <col min="8717" max="8717" width="15.28515625" style="158" bestFit="1" customWidth="1"/>
    <col min="8718" max="8720" width="0" style="158" hidden="1" customWidth="1"/>
    <col min="8721" max="8721" width="18.5703125" style="158" customWidth="1"/>
    <col min="8722" max="8722" width="22.7109375" style="158" customWidth="1"/>
    <col min="8723" max="8960" width="9.140625" style="158"/>
    <col min="8961" max="8961" width="2.42578125" style="158" customWidth="1"/>
    <col min="8962" max="8962" width="7.28515625" style="158" bestFit="1" customWidth="1"/>
    <col min="8963" max="8963" width="37.85546875" style="158" customWidth="1"/>
    <col min="8964" max="8964" width="16" style="158" customWidth="1"/>
    <col min="8965" max="8972" width="14.28515625" style="158" bestFit="1" customWidth="1"/>
    <col min="8973" max="8973" width="15.28515625" style="158" bestFit="1" customWidth="1"/>
    <col min="8974" max="8976" width="0" style="158" hidden="1" customWidth="1"/>
    <col min="8977" max="8977" width="18.5703125" style="158" customWidth="1"/>
    <col min="8978" max="8978" width="22.7109375" style="158" customWidth="1"/>
    <col min="8979" max="9216" width="9.140625" style="158"/>
    <col min="9217" max="9217" width="2.42578125" style="158" customWidth="1"/>
    <col min="9218" max="9218" width="7.28515625" style="158" bestFit="1" customWidth="1"/>
    <col min="9219" max="9219" width="37.85546875" style="158" customWidth="1"/>
    <col min="9220" max="9220" width="16" style="158" customWidth="1"/>
    <col min="9221" max="9228" width="14.28515625" style="158" bestFit="1" customWidth="1"/>
    <col min="9229" max="9229" width="15.28515625" style="158" bestFit="1" customWidth="1"/>
    <col min="9230" max="9232" width="0" style="158" hidden="1" customWidth="1"/>
    <col min="9233" max="9233" width="18.5703125" style="158" customWidth="1"/>
    <col min="9234" max="9234" width="22.7109375" style="158" customWidth="1"/>
    <col min="9235" max="9472" width="9.140625" style="158"/>
    <col min="9473" max="9473" width="2.42578125" style="158" customWidth="1"/>
    <col min="9474" max="9474" width="7.28515625" style="158" bestFit="1" customWidth="1"/>
    <col min="9475" max="9475" width="37.85546875" style="158" customWidth="1"/>
    <col min="9476" max="9476" width="16" style="158" customWidth="1"/>
    <col min="9477" max="9484" width="14.28515625" style="158" bestFit="1" customWidth="1"/>
    <col min="9485" max="9485" width="15.28515625" style="158" bestFit="1" customWidth="1"/>
    <col min="9486" max="9488" width="0" style="158" hidden="1" customWidth="1"/>
    <col min="9489" max="9489" width="18.5703125" style="158" customWidth="1"/>
    <col min="9490" max="9490" width="22.7109375" style="158" customWidth="1"/>
    <col min="9491" max="9728" width="9.140625" style="158"/>
    <col min="9729" max="9729" width="2.42578125" style="158" customWidth="1"/>
    <col min="9730" max="9730" width="7.28515625" style="158" bestFit="1" customWidth="1"/>
    <col min="9731" max="9731" width="37.85546875" style="158" customWidth="1"/>
    <col min="9732" max="9732" width="16" style="158" customWidth="1"/>
    <col min="9733" max="9740" width="14.28515625" style="158" bestFit="1" customWidth="1"/>
    <col min="9741" max="9741" width="15.28515625" style="158" bestFit="1" customWidth="1"/>
    <col min="9742" max="9744" width="0" style="158" hidden="1" customWidth="1"/>
    <col min="9745" max="9745" width="18.5703125" style="158" customWidth="1"/>
    <col min="9746" max="9746" width="22.7109375" style="158" customWidth="1"/>
    <col min="9747" max="9984" width="9.140625" style="158"/>
    <col min="9985" max="9985" width="2.42578125" style="158" customWidth="1"/>
    <col min="9986" max="9986" width="7.28515625" style="158" bestFit="1" customWidth="1"/>
    <col min="9987" max="9987" width="37.85546875" style="158" customWidth="1"/>
    <col min="9988" max="9988" width="16" style="158" customWidth="1"/>
    <col min="9989" max="9996" width="14.28515625" style="158" bestFit="1" customWidth="1"/>
    <col min="9997" max="9997" width="15.28515625" style="158" bestFit="1" customWidth="1"/>
    <col min="9998" max="10000" width="0" style="158" hidden="1" customWidth="1"/>
    <col min="10001" max="10001" width="18.5703125" style="158" customWidth="1"/>
    <col min="10002" max="10002" width="22.7109375" style="158" customWidth="1"/>
    <col min="10003" max="10240" width="9.140625" style="158"/>
    <col min="10241" max="10241" width="2.42578125" style="158" customWidth="1"/>
    <col min="10242" max="10242" width="7.28515625" style="158" bestFit="1" customWidth="1"/>
    <col min="10243" max="10243" width="37.85546875" style="158" customWidth="1"/>
    <col min="10244" max="10244" width="16" style="158" customWidth="1"/>
    <col min="10245" max="10252" width="14.28515625" style="158" bestFit="1" customWidth="1"/>
    <col min="10253" max="10253" width="15.28515625" style="158" bestFit="1" customWidth="1"/>
    <col min="10254" max="10256" width="0" style="158" hidden="1" customWidth="1"/>
    <col min="10257" max="10257" width="18.5703125" style="158" customWidth="1"/>
    <col min="10258" max="10258" width="22.7109375" style="158" customWidth="1"/>
    <col min="10259" max="10496" width="9.140625" style="158"/>
    <col min="10497" max="10497" width="2.42578125" style="158" customWidth="1"/>
    <col min="10498" max="10498" width="7.28515625" style="158" bestFit="1" customWidth="1"/>
    <col min="10499" max="10499" width="37.85546875" style="158" customWidth="1"/>
    <col min="10500" max="10500" width="16" style="158" customWidth="1"/>
    <col min="10501" max="10508" width="14.28515625" style="158" bestFit="1" customWidth="1"/>
    <col min="10509" max="10509" width="15.28515625" style="158" bestFit="1" customWidth="1"/>
    <col min="10510" max="10512" width="0" style="158" hidden="1" customWidth="1"/>
    <col min="10513" max="10513" width="18.5703125" style="158" customWidth="1"/>
    <col min="10514" max="10514" width="22.7109375" style="158" customWidth="1"/>
    <col min="10515" max="10752" width="9.140625" style="158"/>
    <col min="10753" max="10753" width="2.42578125" style="158" customWidth="1"/>
    <col min="10754" max="10754" width="7.28515625" style="158" bestFit="1" customWidth="1"/>
    <col min="10755" max="10755" width="37.85546875" style="158" customWidth="1"/>
    <col min="10756" max="10756" width="16" style="158" customWidth="1"/>
    <col min="10757" max="10764" width="14.28515625" style="158" bestFit="1" customWidth="1"/>
    <col min="10765" max="10765" width="15.28515625" style="158" bestFit="1" customWidth="1"/>
    <col min="10766" max="10768" width="0" style="158" hidden="1" customWidth="1"/>
    <col min="10769" max="10769" width="18.5703125" style="158" customWidth="1"/>
    <col min="10770" max="10770" width="22.7109375" style="158" customWidth="1"/>
    <col min="10771" max="11008" width="9.140625" style="158"/>
    <col min="11009" max="11009" width="2.42578125" style="158" customWidth="1"/>
    <col min="11010" max="11010" width="7.28515625" style="158" bestFit="1" customWidth="1"/>
    <col min="11011" max="11011" width="37.85546875" style="158" customWidth="1"/>
    <col min="11012" max="11012" width="16" style="158" customWidth="1"/>
    <col min="11013" max="11020" width="14.28515625" style="158" bestFit="1" customWidth="1"/>
    <col min="11021" max="11021" width="15.28515625" style="158" bestFit="1" customWidth="1"/>
    <col min="11022" max="11024" width="0" style="158" hidden="1" customWidth="1"/>
    <col min="11025" max="11025" width="18.5703125" style="158" customWidth="1"/>
    <col min="11026" max="11026" width="22.7109375" style="158" customWidth="1"/>
    <col min="11027" max="11264" width="9.140625" style="158"/>
    <col min="11265" max="11265" width="2.42578125" style="158" customWidth="1"/>
    <col min="11266" max="11266" width="7.28515625" style="158" bestFit="1" customWidth="1"/>
    <col min="11267" max="11267" width="37.85546875" style="158" customWidth="1"/>
    <col min="11268" max="11268" width="16" style="158" customWidth="1"/>
    <col min="11269" max="11276" width="14.28515625" style="158" bestFit="1" customWidth="1"/>
    <col min="11277" max="11277" width="15.28515625" style="158" bestFit="1" customWidth="1"/>
    <col min="11278" max="11280" width="0" style="158" hidden="1" customWidth="1"/>
    <col min="11281" max="11281" width="18.5703125" style="158" customWidth="1"/>
    <col min="11282" max="11282" width="22.7109375" style="158" customWidth="1"/>
    <col min="11283" max="11520" width="9.140625" style="158"/>
    <col min="11521" max="11521" width="2.42578125" style="158" customWidth="1"/>
    <col min="11522" max="11522" width="7.28515625" style="158" bestFit="1" customWidth="1"/>
    <col min="11523" max="11523" width="37.85546875" style="158" customWidth="1"/>
    <col min="11524" max="11524" width="16" style="158" customWidth="1"/>
    <col min="11525" max="11532" width="14.28515625" style="158" bestFit="1" customWidth="1"/>
    <col min="11533" max="11533" width="15.28515625" style="158" bestFit="1" customWidth="1"/>
    <col min="11534" max="11536" width="0" style="158" hidden="1" customWidth="1"/>
    <col min="11537" max="11537" width="18.5703125" style="158" customWidth="1"/>
    <col min="11538" max="11538" width="22.7109375" style="158" customWidth="1"/>
    <col min="11539" max="11776" width="9.140625" style="158"/>
    <col min="11777" max="11777" width="2.42578125" style="158" customWidth="1"/>
    <col min="11778" max="11778" width="7.28515625" style="158" bestFit="1" customWidth="1"/>
    <col min="11779" max="11779" width="37.85546875" style="158" customWidth="1"/>
    <col min="11780" max="11780" width="16" style="158" customWidth="1"/>
    <col min="11781" max="11788" width="14.28515625" style="158" bestFit="1" customWidth="1"/>
    <col min="11789" max="11789" width="15.28515625" style="158" bestFit="1" customWidth="1"/>
    <col min="11790" max="11792" width="0" style="158" hidden="1" customWidth="1"/>
    <col min="11793" max="11793" width="18.5703125" style="158" customWidth="1"/>
    <col min="11794" max="11794" width="22.7109375" style="158" customWidth="1"/>
    <col min="11795" max="12032" width="9.140625" style="158"/>
    <col min="12033" max="12033" width="2.42578125" style="158" customWidth="1"/>
    <col min="12034" max="12034" width="7.28515625" style="158" bestFit="1" customWidth="1"/>
    <col min="12035" max="12035" width="37.85546875" style="158" customWidth="1"/>
    <col min="12036" max="12036" width="16" style="158" customWidth="1"/>
    <col min="12037" max="12044" width="14.28515625" style="158" bestFit="1" customWidth="1"/>
    <col min="12045" max="12045" width="15.28515625" style="158" bestFit="1" customWidth="1"/>
    <col min="12046" max="12048" width="0" style="158" hidden="1" customWidth="1"/>
    <col min="12049" max="12049" width="18.5703125" style="158" customWidth="1"/>
    <col min="12050" max="12050" width="22.7109375" style="158" customWidth="1"/>
    <col min="12051" max="12288" width="9.140625" style="158"/>
    <col min="12289" max="12289" width="2.42578125" style="158" customWidth="1"/>
    <col min="12290" max="12290" width="7.28515625" style="158" bestFit="1" customWidth="1"/>
    <col min="12291" max="12291" width="37.85546875" style="158" customWidth="1"/>
    <col min="12292" max="12292" width="16" style="158" customWidth="1"/>
    <col min="12293" max="12300" width="14.28515625" style="158" bestFit="1" customWidth="1"/>
    <col min="12301" max="12301" width="15.28515625" style="158" bestFit="1" customWidth="1"/>
    <col min="12302" max="12304" width="0" style="158" hidden="1" customWidth="1"/>
    <col min="12305" max="12305" width="18.5703125" style="158" customWidth="1"/>
    <col min="12306" max="12306" width="22.7109375" style="158" customWidth="1"/>
    <col min="12307" max="12544" width="9.140625" style="158"/>
    <col min="12545" max="12545" width="2.42578125" style="158" customWidth="1"/>
    <col min="12546" max="12546" width="7.28515625" style="158" bestFit="1" customWidth="1"/>
    <col min="12547" max="12547" width="37.85546875" style="158" customWidth="1"/>
    <col min="12548" max="12548" width="16" style="158" customWidth="1"/>
    <col min="12549" max="12556" width="14.28515625" style="158" bestFit="1" customWidth="1"/>
    <col min="12557" max="12557" width="15.28515625" style="158" bestFit="1" customWidth="1"/>
    <col min="12558" max="12560" width="0" style="158" hidden="1" customWidth="1"/>
    <col min="12561" max="12561" width="18.5703125" style="158" customWidth="1"/>
    <col min="12562" max="12562" width="22.7109375" style="158" customWidth="1"/>
    <col min="12563" max="12800" width="9.140625" style="158"/>
    <col min="12801" max="12801" width="2.42578125" style="158" customWidth="1"/>
    <col min="12802" max="12802" width="7.28515625" style="158" bestFit="1" customWidth="1"/>
    <col min="12803" max="12803" width="37.85546875" style="158" customWidth="1"/>
    <col min="12804" max="12804" width="16" style="158" customWidth="1"/>
    <col min="12805" max="12812" width="14.28515625" style="158" bestFit="1" customWidth="1"/>
    <col min="12813" max="12813" width="15.28515625" style="158" bestFit="1" customWidth="1"/>
    <col min="12814" max="12816" width="0" style="158" hidden="1" customWidth="1"/>
    <col min="12817" max="12817" width="18.5703125" style="158" customWidth="1"/>
    <col min="12818" max="12818" width="22.7109375" style="158" customWidth="1"/>
    <col min="12819" max="13056" width="9.140625" style="158"/>
    <col min="13057" max="13057" width="2.42578125" style="158" customWidth="1"/>
    <col min="13058" max="13058" width="7.28515625" style="158" bestFit="1" customWidth="1"/>
    <col min="13059" max="13059" width="37.85546875" style="158" customWidth="1"/>
    <col min="13060" max="13060" width="16" style="158" customWidth="1"/>
    <col min="13061" max="13068" width="14.28515625" style="158" bestFit="1" customWidth="1"/>
    <col min="13069" max="13069" width="15.28515625" style="158" bestFit="1" customWidth="1"/>
    <col min="13070" max="13072" width="0" style="158" hidden="1" customWidth="1"/>
    <col min="13073" max="13073" width="18.5703125" style="158" customWidth="1"/>
    <col min="13074" max="13074" width="22.7109375" style="158" customWidth="1"/>
    <col min="13075" max="13312" width="9.140625" style="158"/>
    <col min="13313" max="13313" width="2.42578125" style="158" customWidth="1"/>
    <col min="13314" max="13314" width="7.28515625" style="158" bestFit="1" customWidth="1"/>
    <col min="13315" max="13315" width="37.85546875" style="158" customWidth="1"/>
    <col min="13316" max="13316" width="16" style="158" customWidth="1"/>
    <col min="13317" max="13324" width="14.28515625" style="158" bestFit="1" customWidth="1"/>
    <col min="13325" max="13325" width="15.28515625" style="158" bestFit="1" customWidth="1"/>
    <col min="13326" max="13328" width="0" style="158" hidden="1" customWidth="1"/>
    <col min="13329" max="13329" width="18.5703125" style="158" customWidth="1"/>
    <col min="13330" max="13330" width="22.7109375" style="158" customWidth="1"/>
    <col min="13331" max="13568" width="9.140625" style="158"/>
    <col min="13569" max="13569" width="2.42578125" style="158" customWidth="1"/>
    <col min="13570" max="13570" width="7.28515625" style="158" bestFit="1" customWidth="1"/>
    <col min="13571" max="13571" width="37.85546875" style="158" customWidth="1"/>
    <col min="13572" max="13572" width="16" style="158" customWidth="1"/>
    <col min="13573" max="13580" width="14.28515625" style="158" bestFit="1" customWidth="1"/>
    <col min="13581" max="13581" width="15.28515625" style="158" bestFit="1" customWidth="1"/>
    <col min="13582" max="13584" width="0" style="158" hidden="1" customWidth="1"/>
    <col min="13585" max="13585" width="18.5703125" style="158" customWidth="1"/>
    <col min="13586" max="13586" width="22.7109375" style="158" customWidth="1"/>
    <col min="13587" max="13824" width="9.140625" style="158"/>
    <col min="13825" max="13825" width="2.42578125" style="158" customWidth="1"/>
    <col min="13826" max="13826" width="7.28515625" style="158" bestFit="1" customWidth="1"/>
    <col min="13827" max="13827" width="37.85546875" style="158" customWidth="1"/>
    <col min="13828" max="13828" width="16" style="158" customWidth="1"/>
    <col min="13829" max="13836" width="14.28515625" style="158" bestFit="1" customWidth="1"/>
    <col min="13837" max="13837" width="15.28515625" style="158" bestFit="1" customWidth="1"/>
    <col min="13838" max="13840" width="0" style="158" hidden="1" customWidth="1"/>
    <col min="13841" max="13841" width="18.5703125" style="158" customWidth="1"/>
    <col min="13842" max="13842" width="22.7109375" style="158" customWidth="1"/>
    <col min="13843" max="14080" width="9.140625" style="158"/>
    <col min="14081" max="14081" width="2.42578125" style="158" customWidth="1"/>
    <col min="14082" max="14082" width="7.28515625" style="158" bestFit="1" customWidth="1"/>
    <col min="14083" max="14083" width="37.85546875" style="158" customWidth="1"/>
    <col min="14084" max="14084" width="16" style="158" customWidth="1"/>
    <col min="14085" max="14092" width="14.28515625" style="158" bestFit="1" customWidth="1"/>
    <col min="14093" max="14093" width="15.28515625" style="158" bestFit="1" customWidth="1"/>
    <col min="14094" max="14096" width="0" style="158" hidden="1" customWidth="1"/>
    <col min="14097" max="14097" width="18.5703125" style="158" customWidth="1"/>
    <col min="14098" max="14098" width="22.7109375" style="158" customWidth="1"/>
    <col min="14099" max="14336" width="9.140625" style="158"/>
    <col min="14337" max="14337" width="2.42578125" style="158" customWidth="1"/>
    <col min="14338" max="14338" width="7.28515625" style="158" bestFit="1" customWidth="1"/>
    <col min="14339" max="14339" width="37.85546875" style="158" customWidth="1"/>
    <col min="14340" max="14340" width="16" style="158" customWidth="1"/>
    <col min="14341" max="14348" width="14.28515625" style="158" bestFit="1" customWidth="1"/>
    <col min="14349" max="14349" width="15.28515625" style="158" bestFit="1" customWidth="1"/>
    <col min="14350" max="14352" width="0" style="158" hidden="1" customWidth="1"/>
    <col min="14353" max="14353" width="18.5703125" style="158" customWidth="1"/>
    <col min="14354" max="14354" width="22.7109375" style="158" customWidth="1"/>
    <col min="14355" max="14592" width="9.140625" style="158"/>
    <col min="14593" max="14593" width="2.42578125" style="158" customWidth="1"/>
    <col min="14594" max="14594" width="7.28515625" style="158" bestFit="1" customWidth="1"/>
    <col min="14595" max="14595" width="37.85546875" style="158" customWidth="1"/>
    <col min="14596" max="14596" width="16" style="158" customWidth="1"/>
    <col min="14597" max="14604" width="14.28515625" style="158" bestFit="1" customWidth="1"/>
    <col min="14605" max="14605" width="15.28515625" style="158" bestFit="1" customWidth="1"/>
    <col min="14606" max="14608" width="0" style="158" hidden="1" customWidth="1"/>
    <col min="14609" max="14609" width="18.5703125" style="158" customWidth="1"/>
    <col min="14610" max="14610" width="22.7109375" style="158" customWidth="1"/>
    <col min="14611" max="14848" width="9.140625" style="158"/>
    <col min="14849" max="14849" width="2.42578125" style="158" customWidth="1"/>
    <col min="14850" max="14850" width="7.28515625" style="158" bestFit="1" customWidth="1"/>
    <col min="14851" max="14851" width="37.85546875" style="158" customWidth="1"/>
    <col min="14852" max="14852" width="16" style="158" customWidth="1"/>
    <col min="14853" max="14860" width="14.28515625" style="158" bestFit="1" customWidth="1"/>
    <col min="14861" max="14861" width="15.28515625" style="158" bestFit="1" customWidth="1"/>
    <col min="14862" max="14864" width="0" style="158" hidden="1" customWidth="1"/>
    <col min="14865" max="14865" width="18.5703125" style="158" customWidth="1"/>
    <col min="14866" max="14866" width="22.7109375" style="158" customWidth="1"/>
    <col min="14867" max="15104" width="9.140625" style="158"/>
    <col min="15105" max="15105" width="2.42578125" style="158" customWidth="1"/>
    <col min="15106" max="15106" width="7.28515625" style="158" bestFit="1" customWidth="1"/>
    <col min="15107" max="15107" width="37.85546875" style="158" customWidth="1"/>
    <col min="15108" max="15108" width="16" style="158" customWidth="1"/>
    <col min="15109" max="15116" width="14.28515625" style="158" bestFit="1" customWidth="1"/>
    <col min="15117" max="15117" width="15.28515625" style="158" bestFit="1" customWidth="1"/>
    <col min="15118" max="15120" width="0" style="158" hidden="1" customWidth="1"/>
    <col min="15121" max="15121" width="18.5703125" style="158" customWidth="1"/>
    <col min="15122" max="15122" width="22.7109375" style="158" customWidth="1"/>
    <col min="15123" max="15360" width="9.140625" style="158"/>
    <col min="15361" max="15361" width="2.42578125" style="158" customWidth="1"/>
    <col min="15362" max="15362" width="7.28515625" style="158" bestFit="1" customWidth="1"/>
    <col min="15363" max="15363" width="37.85546875" style="158" customWidth="1"/>
    <col min="15364" max="15364" width="16" style="158" customWidth="1"/>
    <col min="15365" max="15372" width="14.28515625" style="158" bestFit="1" customWidth="1"/>
    <col min="15373" max="15373" width="15.28515625" style="158" bestFit="1" customWidth="1"/>
    <col min="15374" max="15376" width="0" style="158" hidden="1" customWidth="1"/>
    <col min="15377" max="15377" width="18.5703125" style="158" customWidth="1"/>
    <col min="15378" max="15378" width="22.7109375" style="158" customWidth="1"/>
    <col min="15379" max="15616" width="9.140625" style="158"/>
    <col min="15617" max="15617" width="2.42578125" style="158" customWidth="1"/>
    <col min="15618" max="15618" width="7.28515625" style="158" bestFit="1" customWidth="1"/>
    <col min="15619" max="15619" width="37.85546875" style="158" customWidth="1"/>
    <col min="15620" max="15620" width="16" style="158" customWidth="1"/>
    <col min="15621" max="15628" width="14.28515625" style="158" bestFit="1" customWidth="1"/>
    <col min="15629" max="15629" width="15.28515625" style="158" bestFit="1" customWidth="1"/>
    <col min="15630" max="15632" width="0" style="158" hidden="1" customWidth="1"/>
    <col min="15633" max="15633" width="18.5703125" style="158" customWidth="1"/>
    <col min="15634" max="15634" width="22.7109375" style="158" customWidth="1"/>
    <col min="15635" max="15872" width="9.140625" style="158"/>
    <col min="15873" max="15873" width="2.42578125" style="158" customWidth="1"/>
    <col min="15874" max="15874" width="7.28515625" style="158" bestFit="1" customWidth="1"/>
    <col min="15875" max="15875" width="37.85546875" style="158" customWidth="1"/>
    <col min="15876" max="15876" width="16" style="158" customWidth="1"/>
    <col min="15877" max="15884" width="14.28515625" style="158" bestFit="1" customWidth="1"/>
    <col min="15885" max="15885" width="15.28515625" style="158" bestFit="1" customWidth="1"/>
    <col min="15886" max="15888" width="0" style="158" hidden="1" customWidth="1"/>
    <col min="15889" max="15889" width="18.5703125" style="158" customWidth="1"/>
    <col min="15890" max="15890" width="22.7109375" style="158" customWidth="1"/>
    <col min="15891" max="16128" width="9.140625" style="158"/>
    <col min="16129" max="16129" width="2.42578125" style="158" customWidth="1"/>
    <col min="16130" max="16130" width="7.28515625" style="158" bestFit="1" customWidth="1"/>
    <col min="16131" max="16131" width="37.85546875" style="158" customWidth="1"/>
    <col min="16132" max="16132" width="16" style="158" customWidth="1"/>
    <col min="16133" max="16140" width="14.28515625" style="158" bestFit="1" customWidth="1"/>
    <col min="16141" max="16141" width="15.28515625" style="158" bestFit="1" customWidth="1"/>
    <col min="16142" max="16144" width="0" style="158" hidden="1" customWidth="1"/>
    <col min="16145" max="16145" width="18.5703125" style="158" customWidth="1"/>
    <col min="16146" max="16146" width="22.7109375" style="158" customWidth="1"/>
    <col min="16147" max="16384" width="9.140625" style="158"/>
  </cols>
  <sheetData>
    <row r="2" spans="2:17" x14ac:dyDescent="0.2">
      <c r="B2" s="191"/>
      <c r="C2" s="191"/>
      <c r="D2" s="191"/>
      <c r="E2" s="192"/>
      <c r="F2" s="192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2:17" x14ac:dyDescent="0.2">
      <c r="B3" s="191"/>
      <c r="C3" s="191"/>
      <c r="D3" s="191"/>
      <c r="E3" s="192"/>
      <c r="F3" s="192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</row>
    <row r="4" spans="2:17" x14ac:dyDescent="0.2">
      <c r="B4" s="191"/>
      <c r="C4" s="191"/>
      <c r="D4" s="191"/>
      <c r="E4" s="192"/>
      <c r="F4" s="192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</row>
    <row r="5" spans="2:17" x14ac:dyDescent="0.2">
      <c r="B5" s="191"/>
      <c r="C5" s="191"/>
      <c r="D5" s="191"/>
      <c r="E5" s="192"/>
      <c r="F5" s="192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2:17" x14ac:dyDescent="0.2">
      <c r="B6" s="191"/>
      <c r="C6" s="191"/>
      <c r="D6" s="191"/>
      <c r="E6" s="192"/>
      <c r="F6" s="192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2:17" x14ac:dyDescent="0.2">
      <c r="B7" s="191"/>
      <c r="C7" s="191"/>
      <c r="D7" s="191"/>
      <c r="E7" s="192"/>
      <c r="F7" s="192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2:17" x14ac:dyDescent="0.2">
      <c r="B8" s="191"/>
      <c r="C8" s="191"/>
      <c r="D8" s="191"/>
      <c r="E8" s="192"/>
      <c r="F8" s="192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2:17" x14ac:dyDescent="0.2">
      <c r="B9" s="191"/>
      <c r="C9" s="191"/>
      <c r="D9" s="191"/>
      <c r="E9" s="192"/>
      <c r="F9" s="192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</row>
    <row r="10" spans="2:17" x14ac:dyDescent="0.2">
      <c r="B10" s="191"/>
      <c r="C10" s="191"/>
      <c r="D10" s="191"/>
      <c r="E10" s="192"/>
      <c r="F10" s="192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</row>
    <row r="11" spans="2:17" x14ac:dyDescent="0.2">
      <c r="B11" s="191"/>
      <c r="C11" s="191"/>
      <c r="D11" s="191"/>
      <c r="E11" s="192"/>
      <c r="F11" s="192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</row>
    <row r="12" spans="2:17" s="160" customFormat="1" ht="15.75" x14ac:dyDescent="0.2">
      <c r="B12" s="193"/>
      <c r="C12" s="194"/>
      <c r="D12" s="194"/>
      <c r="E12" s="195" t="str">
        <f>'ORÇ N DESON'!B12</f>
        <v xml:space="preserve">OBRA: Pavimentação em vias do Municipio </v>
      </c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</row>
    <row r="13" spans="2:17" s="160" customFormat="1" ht="15.75" x14ac:dyDescent="0.2">
      <c r="B13" s="193"/>
      <c r="C13" s="194"/>
      <c r="D13" s="194"/>
      <c r="E13" s="195" t="str">
        <f>'ORÇ N DESON'!B13</f>
        <v>LOCAL: Rua Manoel de Souza Lima e Rua Aristide Inácio de Souza</v>
      </c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2:17" x14ac:dyDescent="0.2">
      <c r="B14" s="191"/>
      <c r="C14" s="196"/>
      <c r="D14" s="196"/>
      <c r="E14" s="197"/>
      <c r="F14" s="197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8">
        <v>306530</v>
      </c>
    </row>
    <row r="15" spans="2:17" ht="15.75" x14ac:dyDescent="0.2">
      <c r="B15" s="161" t="s">
        <v>2</v>
      </c>
      <c r="C15" s="162" t="s">
        <v>8</v>
      </c>
      <c r="D15" s="163"/>
      <c r="E15" s="164" t="s">
        <v>9</v>
      </c>
      <c r="F15" s="164" t="s">
        <v>10</v>
      </c>
      <c r="G15" s="164" t="s">
        <v>11</v>
      </c>
      <c r="H15" s="164" t="s">
        <v>12</v>
      </c>
      <c r="I15" s="164" t="s">
        <v>13</v>
      </c>
      <c r="J15" s="164" t="s">
        <v>14</v>
      </c>
      <c r="K15" s="164" t="s">
        <v>15</v>
      </c>
      <c r="L15" s="164" t="s">
        <v>16</v>
      </c>
      <c r="M15" s="164" t="s">
        <v>17</v>
      </c>
      <c r="N15" s="164" t="s">
        <v>18</v>
      </c>
      <c r="O15" s="164" t="s">
        <v>19</v>
      </c>
      <c r="P15" s="164" t="s">
        <v>20</v>
      </c>
      <c r="Q15" s="165" t="s">
        <v>21</v>
      </c>
    </row>
    <row r="16" spans="2:17" ht="15.75" x14ac:dyDescent="0.2">
      <c r="B16" s="166"/>
      <c r="C16" s="167"/>
      <c r="D16" s="168"/>
      <c r="E16" s="164">
        <v>30</v>
      </c>
      <c r="F16" s="164">
        <v>60</v>
      </c>
      <c r="G16" s="164">
        <v>90</v>
      </c>
      <c r="H16" s="164">
        <v>120</v>
      </c>
      <c r="I16" s="164">
        <v>150</v>
      </c>
      <c r="J16" s="164">
        <v>180</v>
      </c>
      <c r="K16" s="164">
        <v>210</v>
      </c>
      <c r="L16" s="164">
        <v>240</v>
      </c>
      <c r="M16" s="164">
        <v>270</v>
      </c>
      <c r="N16" s="164">
        <v>300</v>
      </c>
      <c r="O16" s="164">
        <v>330</v>
      </c>
      <c r="P16" s="164">
        <v>360</v>
      </c>
      <c r="Q16" s="169"/>
    </row>
    <row r="17" spans="2:18" ht="15.75" x14ac:dyDescent="0.2">
      <c r="B17" s="170" t="str">
        <f>'ORÇ N DESON'!B17</f>
        <v>1.0</v>
      </c>
      <c r="C17" s="171" t="str">
        <f>'ORÇ N DESON'!E17</f>
        <v>SERVIÇOS PRELIMINARES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3"/>
    </row>
    <row r="18" spans="2:18" ht="15.75" x14ac:dyDescent="0.2">
      <c r="B18" s="161" t="str">
        <f>'ORÇ N DESON'!B18</f>
        <v>1.1</v>
      </c>
      <c r="C18" s="174" t="str">
        <f>'ORÇ N DESON'!E18</f>
        <v>PLACA DE OBRA</v>
      </c>
      <c r="D18" s="175"/>
      <c r="E18" s="176">
        <v>1</v>
      </c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>
        <f>SUM(E18:P18)</f>
        <v>1</v>
      </c>
    </row>
    <row r="19" spans="2:18" ht="15.75" x14ac:dyDescent="0.2">
      <c r="B19" s="166"/>
      <c r="C19" s="177"/>
      <c r="D19" s="178"/>
      <c r="E19" s="179">
        <f>IF(ISBLANK(E18),"",'ORÇ N DESON'!$J$17*E18)</f>
        <v>0</v>
      </c>
      <c r="F19" s="179" t="str">
        <f>IF(ISBLANK(F18),"",'ORÇ N DESON'!$J$17*F18)</f>
        <v/>
      </c>
      <c r="G19" s="179" t="str">
        <f>IF(ISBLANK(G18),"",'ORÇ N DESON'!$J$17*G18)</f>
        <v/>
      </c>
      <c r="H19" s="179" t="str">
        <f>IF(ISBLANK(H18),"",'ORÇ N DESON'!$J$17*H18)</f>
        <v/>
      </c>
      <c r="I19" s="179" t="str">
        <f>IF(ISBLANK(I18),"",'ORÇ N DESON'!$J$17*I18)</f>
        <v/>
      </c>
      <c r="J19" s="179" t="str">
        <f>IF(ISBLANK(J18),"",'ORÇ N DESON'!$J$17*J18)</f>
        <v/>
      </c>
      <c r="K19" s="179" t="str">
        <f>IF(ISBLANK(K18),"",'ORÇ N DESON'!$J$17*K18)</f>
        <v/>
      </c>
      <c r="L19" s="179" t="str">
        <f>IF(ISBLANK(L18),"",'ORÇ N DESON'!$J$17*L18)</f>
        <v/>
      </c>
      <c r="M19" s="179" t="str">
        <f>IF(ISBLANK(M18),"",'ORÇ N DESON'!$J$17*M18)</f>
        <v/>
      </c>
      <c r="N19" s="179" t="str">
        <f>IF(ISBLANK(N18),"",'ORÇ N DESON'!$J$17*N18)</f>
        <v/>
      </c>
      <c r="O19" s="179" t="str">
        <f>IF(ISBLANK(O18),"",'ORÇ N DESON'!$J$17*O18)</f>
        <v/>
      </c>
      <c r="P19" s="179" t="str">
        <f>IF(ISBLANK(P18),"",'ORÇ N DESON'!$J$17*P18)</f>
        <v/>
      </c>
      <c r="Q19" s="179">
        <f>SUM(E19:P19)</f>
        <v>0</v>
      </c>
      <c r="R19" s="180"/>
    </row>
    <row r="20" spans="2:18" ht="15.75" x14ac:dyDescent="0.2">
      <c r="B20" s="170" t="str">
        <f>'ORÇ N DESON'!B21</f>
        <v>2.0</v>
      </c>
      <c r="C20" s="171" t="str">
        <f>'ORÇ N DESON'!E21</f>
        <v>RUA MANOEL DE SOUZA LIMA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3"/>
      <c r="R20" s="180"/>
    </row>
    <row r="21" spans="2:18" ht="15.75" x14ac:dyDescent="0.2">
      <c r="B21" s="161" t="str">
        <f>'ORÇ N DESON'!B22</f>
        <v>2.1</v>
      </c>
      <c r="C21" s="174" t="str">
        <f>'ORÇ N DESON'!E22</f>
        <v>DRENAGEM</v>
      </c>
      <c r="D21" s="175"/>
      <c r="E21" s="176">
        <v>0.5</v>
      </c>
      <c r="F21" s="176">
        <v>0.5</v>
      </c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>
        <f t="shared" ref="Q21:Q28" si="0">SUM(E21:P21)</f>
        <v>1</v>
      </c>
    </row>
    <row r="22" spans="2:18" ht="15.75" x14ac:dyDescent="0.2">
      <c r="B22" s="166"/>
      <c r="C22" s="177"/>
      <c r="D22" s="178"/>
      <c r="E22" s="179">
        <f>IF(ISBLANK(E21),"",'ORÇ N DESON'!$J$22*E21)</f>
        <v>0</v>
      </c>
      <c r="F22" s="179">
        <f>IF(ISBLANK(F21),"",'ORÇ N DESON'!$J$22*F21)</f>
        <v>0</v>
      </c>
      <c r="G22" s="179" t="str">
        <f>IF(ISBLANK(G21),"",'ORÇ N DESON'!$J$22*G21)</f>
        <v/>
      </c>
      <c r="H22" s="179" t="str">
        <f>IF(ISBLANK(H21),"",'ORÇ N DESON'!$J$22*H21)</f>
        <v/>
      </c>
      <c r="I22" s="179" t="str">
        <f>IF(ISBLANK(I21),"",'ORÇ N DESON'!$J$22*I21)</f>
        <v/>
      </c>
      <c r="J22" s="179" t="str">
        <f>IF(ISBLANK(J21),"",'ORÇ N DESON'!$J$22*J21)</f>
        <v/>
      </c>
      <c r="K22" s="179" t="str">
        <f>IF(ISBLANK(K21),"",'ORÇ N DESON'!$J$22*K21)</f>
        <v/>
      </c>
      <c r="L22" s="179" t="str">
        <f>IF(ISBLANK(L21),"",'ORÇ N DESON'!$J$22*L21)</f>
        <v/>
      </c>
      <c r="M22" s="179" t="str">
        <f>IF(ISBLANK(M21),"",'ORÇ N DESON'!$J$22*M21)</f>
        <v/>
      </c>
      <c r="N22" s="179" t="str">
        <f>IF(ISBLANK(N21),"",'ORÇ N DESON'!$J$22*N21)</f>
        <v/>
      </c>
      <c r="O22" s="179" t="str">
        <f>IF(ISBLANK(O21),"",'ORÇ N DESON'!$J$22*O21)</f>
        <v/>
      </c>
      <c r="P22" s="179" t="str">
        <f>IF(ISBLANK(P21),"",'ORÇ N DESON'!$J$22*P21)</f>
        <v/>
      </c>
      <c r="Q22" s="179">
        <f t="shared" si="0"/>
        <v>0</v>
      </c>
      <c r="R22" s="180"/>
    </row>
    <row r="23" spans="2:18" ht="15.75" x14ac:dyDescent="0.2">
      <c r="B23" s="161" t="str">
        <f>'ORÇ N DESON'!B36</f>
        <v>2.2</v>
      </c>
      <c r="C23" s="174" t="str">
        <f>'ORÇ N DESON'!E36</f>
        <v>PAVIMENTAÇÃO ASFALTICA</v>
      </c>
      <c r="D23" s="175"/>
      <c r="E23" s="176"/>
      <c r="F23" s="176"/>
      <c r="G23" s="176">
        <v>0.3</v>
      </c>
      <c r="H23" s="176">
        <v>0.3</v>
      </c>
      <c r="I23" s="176">
        <v>0.4</v>
      </c>
      <c r="J23" s="176"/>
      <c r="K23" s="176"/>
      <c r="L23" s="176"/>
      <c r="M23" s="176"/>
      <c r="N23" s="176"/>
      <c r="O23" s="176"/>
      <c r="P23" s="176"/>
      <c r="Q23" s="176">
        <f t="shared" si="0"/>
        <v>1</v>
      </c>
      <c r="R23" s="180"/>
    </row>
    <row r="24" spans="2:18" ht="15.75" x14ac:dyDescent="0.2">
      <c r="B24" s="166"/>
      <c r="C24" s="177"/>
      <c r="D24" s="178"/>
      <c r="E24" s="179" t="str">
        <f>IF(ISBLANK(E23),"",'ORÇ N DESON'!$J$36*E23)</f>
        <v/>
      </c>
      <c r="F24" s="179" t="str">
        <f>IF(ISBLANK(F23),"",'ORÇ N DESON'!$J$36*F23)</f>
        <v/>
      </c>
      <c r="G24" s="179">
        <f>IF(ISBLANK(G23),"",'ORÇ N DESON'!$J$36*G23)</f>
        <v>0</v>
      </c>
      <c r="H24" s="179">
        <f>IF(ISBLANK(H23),"",'ORÇ N DESON'!$J$36*H23)</f>
        <v>0</v>
      </c>
      <c r="I24" s="179">
        <f>IF(ISBLANK(I23),"",'ORÇ N DESON'!$J$36*I23)</f>
        <v>0</v>
      </c>
      <c r="J24" s="179" t="str">
        <f>IF(ISBLANK(J23),"",'ORÇ N DESON'!$J$36*J23)</f>
        <v/>
      </c>
      <c r="K24" s="179" t="str">
        <f>IF(ISBLANK(K23),"",'ORÇ N DESON'!$J$36*K23)</f>
        <v/>
      </c>
      <c r="L24" s="179" t="str">
        <f>IF(ISBLANK(L23),"",'ORÇ N DESON'!$J$36*L23)</f>
        <v/>
      </c>
      <c r="M24" s="179" t="str">
        <f>IF(ISBLANK(M23),"",'ORÇ N DESON'!$J$36*M23)</f>
        <v/>
      </c>
      <c r="N24" s="179" t="str">
        <f>IF(ISBLANK(N23),"",'ORÇ N DESON'!$J$36*N23)</f>
        <v/>
      </c>
      <c r="O24" s="179" t="str">
        <f>IF(ISBLANK(O23),"",'ORÇ N DESON'!$J$36*O23)</f>
        <v/>
      </c>
      <c r="P24" s="179" t="str">
        <f>IF(ISBLANK(P23),"",'ORÇ N DESON'!$J$36*P23)</f>
        <v/>
      </c>
      <c r="Q24" s="179">
        <f t="shared" si="0"/>
        <v>0</v>
      </c>
      <c r="R24" s="180"/>
    </row>
    <row r="25" spans="2:18" ht="15.75" x14ac:dyDescent="0.2">
      <c r="B25" s="161" t="str">
        <f>'ORÇ N DESON'!B43</f>
        <v>2.3</v>
      </c>
      <c r="C25" s="174" t="str">
        <f>'ORÇ N DESON'!E43</f>
        <v>CALÇADA EM CONCRETO</v>
      </c>
      <c r="D25" s="175"/>
      <c r="E25" s="176"/>
      <c r="F25" s="176"/>
      <c r="G25" s="176"/>
      <c r="H25" s="176">
        <v>0.5</v>
      </c>
      <c r="I25" s="176">
        <v>0.5</v>
      </c>
      <c r="J25" s="176"/>
      <c r="K25" s="176"/>
      <c r="L25" s="176"/>
      <c r="M25" s="176"/>
      <c r="N25" s="176"/>
      <c r="O25" s="176"/>
      <c r="P25" s="176"/>
      <c r="Q25" s="176">
        <f t="shared" si="0"/>
        <v>1</v>
      </c>
      <c r="R25" s="180"/>
    </row>
    <row r="26" spans="2:18" ht="15.75" x14ac:dyDescent="0.2">
      <c r="B26" s="166"/>
      <c r="C26" s="177"/>
      <c r="D26" s="178"/>
      <c r="E26" s="179" t="str">
        <f>IF(ISBLANK(E25),"",'ORÇ N DESON'!$J$43*E25)</f>
        <v/>
      </c>
      <c r="F26" s="179" t="str">
        <f>IF(ISBLANK(F25),"",'ORÇ N DESON'!$J$43*F25)</f>
        <v/>
      </c>
      <c r="G26" s="179" t="str">
        <f>IF(ISBLANK(G25),"",'ORÇ N DESON'!$J$43*G25)</f>
        <v/>
      </c>
      <c r="H26" s="179">
        <f>IF(ISBLANK(H25),"",'ORÇ N DESON'!$J$43*H25)</f>
        <v>0</v>
      </c>
      <c r="I26" s="179">
        <f>IF(ISBLANK(I25),"",'ORÇ N DESON'!$J$43*I25)</f>
        <v>0</v>
      </c>
      <c r="J26" s="179" t="str">
        <f>IF(ISBLANK(J25),"",'ORÇ N DESON'!$J$43*J25)</f>
        <v/>
      </c>
      <c r="K26" s="179" t="str">
        <f>IF(ISBLANK(K25),"",'ORÇ N DESON'!$J$43*K25)</f>
        <v/>
      </c>
      <c r="L26" s="179" t="str">
        <f>IF(ISBLANK(L25),"",'ORÇ N DESON'!$J$43*L25)</f>
        <v/>
      </c>
      <c r="M26" s="179" t="str">
        <f>IF(ISBLANK(M25),"",'ORÇ N DESON'!$J$43*M25)</f>
        <v/>
      </c>
      <c r="N26" s="179" t="str">
        <f>IF(ISBLANK(N25),"",'ORÇ N DESON'!$J$43*N25)</f>
        <v/>
      </c>
      <c r="O26" s="179" t="str">
        <f>IF(ISBLANK(O25),"",'ORÇ N DESON'!$J$43*O25)</f>
        <v/>
      </c>
      <c r="P26" s="179" t="str">
        <f>IF(ISBLANK(P25),"",'ORÇ N DESON'!$J$43*P25)</f>
        <v/>
      </c>
      <c r="Q26" s="179">
        <f t="shared" si="0"/>
        <v>0</v>
      </c>
      <c r="R26" s="180"/>
    </row>
    <row r="27" spans="2:18" ht="15.75" x14ac:dyDescent="0.2">
      <c r="B27" s="161" t="str">
        <f>'ORÇ N DESON'!B47</f>
        <v>2.4</v>
      </c>
      <c r="C27" s="174" t="str">
        <f>'ORÇ N DESON'!E47</f>
        <v>SINALIZAÇÃO HORIZONTAL</v>
      </c>
      <c r="D27" s="175"/>
      <c r="E27" s="176"/>
      <c r="F27" s="176"/>
      <c r="G27" s="176"/>
      <c r="H27" s="176"/>
      <c r="I27" s="176">
        <v>1</v>
      </c>
      <c r="J27" s="176"/>
      <c r="K27" s="176"/>
      <c r="L27" s="176"/>
      <c r="M27" s="176"/>
      <c r="N27" s="176"/>
      <c r="O27" s="176"/>
      <c r="P27" s="176"/>
      <c r="Q27" s="176">
        <f t="shared" si="0"/>
        <v>1</v>
      </c>
      <c r="R27" s="180"/>
    </row>
    <row r="28" spans="2:18" ht="15.75" x14ac:dyDescent="0.2">
      <c r="B28" s="166"/>
      <c r="C28" s="177"/>
      <c r="D28" s="178"/>
      <c r="E28" s="179" t="str">
        <f>IF(ISBLANK(E27),"",'ORÇ N DESON'!$J$47*E27)</f>
        <v/>
      </c>
      <c r="F28" s="179" t="str">
        <f>IF(ISBLANK(F27),"",'ORÇ N DESON'!$J$47*F27)</f>
        <v/>
      </c>
      <c r="G28" s="179" t="str">
        <f>IF(ISBLANK(G27),"",'ORÇ N DESON'!$J$47*G27)</f>
        <v/>
      </c>
      <c r="H28" s="179" t="str">
        <f>IF(ISBLANK(H27),"",'ORÇ N DESON'!$J$47*H27)</f>
        <v/>
      </c>
      <c r="I28" s="179">
        <f>IF(ISBLANK(I27),"",'ORÇ N DESON'!$J$47*I27)</f>
        <v>0</v>
      </c>
      <c r="J28" s="179" t="str">
        <f>IF(ISBLANK(J27),"",'ORÇ N DESON'!$J$47*J27)</f>
        <v/>
      </c>
      <c r="K28" s="179" t="str">
        <f>IF(ISBLANK(K27),"",'ORÇ N DESON'!$J$47*K27)</f>
        <v/>
      </c>
      <c r="L28" s="179" t="str">
        <f>IF(ISBLANK(L27),"",'ORÇ N DESON'!$J$47*L27)</f>
        <v/>
      </c>
      <c r="M28" s="179" t="str">
        <f>IF(ISBLANK(M27),"",'ORÇ N DESON'!$J$47*M27)</f>
        <v/>
      </c>
      <c r="N28" s="179" t="str">
        <f>IF(ISBLANK(N27),"",'ORÇ N DESON'!$J$47*N27)</f>
        <v/>
      </c>
      <c r="O28" s="179" t="str">
        <f>IF(ISBLANK(O27),"",'ORÇ N DESON'!$J$47*O27)</f>
        <v/>
      </c>
      <c r="P28" s="179" t="str">
        <f>IF(ISBLANK(P27),"",'ORÇ N DESON'!$J$47*P27)</f>
        <v/>
      </c>
      <c r="Q28" s="179">
        <f t="shared" si="0"/>
        <v>0</v>
      </c>
      <c r="R28" s="180"/>
    </row>
    <row r="29" spans="2:18" ht="15.75" x14ac:dyDescent="0.2">
      <c r="B29" s="170" t="str">
        <f>'ORÇ N DESON'!B50</f>
        <v>3.0</v>
      </c>
      <c r="C29" s="171" t="str">
        <f>'ORÇ N DESON'!E50</f>
        <v>RUA ARISTIDE INÁCIO DE SOUZA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3"/>
      <c r="R29" s="180"/>
    </row>
    <row r="30" spans="2:18" ht="15.75" x14ac:dyDescent="0.2">
      <c r="B30" s="161" t="str">
        <f>'ORÇ N DESON'!B51</f>
        <v>3.1</v>
      </c>
      <c r="C30" s="174" t="str">
        <f>'ORÇ N DESON'!E51</f>
        <v>CORTE DE TERRA</v>
      </c>
      <c r="D30" s="175"/>
      <c r="E30" s="176"/>
      <c r="F30" s="176"/>
      <c r="G30" s="176">
        <v>1</v>
      </c>
      <c r="H30" s="176"/>
      <c r="I30" s="176"/>
      <c r="J30" s="176"/>
      <c r="K30" s="176"/>
      <c r="L30" s="176"/>
      <c r="M30" s="176"/>
      <c r="N30" s="176"/>
      <c r="O30" s="176"/>
      <c r="P30" s="176"/>
      <c r="Q30" s="176">
        <f t="shared" ref="Q30:Q41" si="1">SUM(E30:P30)</f>
        <v>1</v>
      </c>
      <c r="R30" s="180"/>
    </row>
    <row r="31" spans="2:18" ht="15.75" x14ac:dyDescent="0.2">
      <c r="B31" s="166"/>
      <c r="C31" s="177"/>
      <c r="D31" s="178"/>
      <c r="E31" s="179" t="str">
        <f>IF(ISBLANK(E30),"",'ORÇ N DESON'!$J$51*E30)</f>
        <v/>
      </c>
      <c r="F31" s="179" t="str">
        <f>IF(ISBLANK(F30),"",'ORÇ N DESON'!$J$51*F30)</f>
        <v/>
      </c>
      <c r="G31" s="179">
        <f>IF(ISBLANK(G30),"",'ORÇ N DESON'!$J$51*G30)</f>
        <v>0</v>
      </c>
      <c r="H31" s="179" t="str">
        <f>IF(ISBLANK(H30),"",'ORÇ N DESON'!$J$51*H30)</f>
        <v/>
      </c>
      <c r="I31" s="179" t="str">
        <f>IF(ISBLANK(I30),"",'ORÇ N DESON'!$J$51*I30)</f>
        <v/>
      </c>
      <c r="J31" s="179" t="str">
        <f>IF(ISBLANK(J30),"",'ORÇ N DESON'!$J$51*J30)</f>
        <v/>
      </c>
      <c r="K31" s="179" t="str">
        <f>IF(ISBLANK(K30),"",'ORÇ N DESON'!$J$51*K30)</f>
        <v/>
      </c>
      <c r="L31" s="179" t="str">
        <f>IF(ISBLANK(L30),"",'ORÇ N DESON'!$J$51*L30)</f>
        <v/>
      </c>
      <c r="M31" s="179" t="str">
        <f>IF(ISBLANK(M30),"",'ORÇ N DESON'!$J$51*M30)</f>
        <v/>
      </c>
      <c r="N31" s="179" t="str">
        <f>IF(ISBLANK(N30),"",'ORÇ N DESON'!$J$51*N30)</f>
        <v/>
      </c>
      <c r="O31" s="179" t="str">
        <f>IF(ISBLANK(O30),"",'ORÇ N DESON'!$J$51*O30)</f>
        <v/>
      </c>
      <c r="P31" s="179" t="str">
        <f>IF(ISBLANK(P30),"",'ORÇ N DESON'!$J$51*P30)</f>
        <v/>
      </c>
      <c r="Q31" s="179">
        <f t="shared" si="1"/>
        <v>0</v>
      </c>
      <c r="R31" s="180"/>
    </row>
    <row r="32" spans="2:18" ht="15.75" x14ac:dyDescent="0.2">
      <c r="B32" s="161" t="str">
        <f>'ORÇ N DESON'!B56</f>
        <v>3.2</v>
      </c>
      <c r="C32" s="174" t="str">
        <f>'ORÇ N DESON'!E56</f>
        <v>REFORÇO DE BASE</v>
      </c>
      <c r="D32" s="175"/>
      <c r="E32" s="176"/>
      <c r="F32" s="176"/>
      <c r="G32" s="176">
        <v>1</v>
      </c>
      <c r="H32" s="176"/>
      <c r="I32" s="176"/>
      <c r="J32" s="176"/>
      <c r="K32" s="176"/>
      <c r="L32" s="176"/>
      <c r="M32" s="176"/>
      <c r="N32" s="176"/>
      <c r="O32" s="176"/>
      <c r="P32" s="176"/>
      <c r="Q32" s="176">
        <f t="shared" si="1"/>
        <v>1</v>
      </c>
      <c r="R32" s="180"/>
    </row>
    <row r="33" spans="2:18" ht="15.75" x14ac:dyDescent="0.2">
      <c r="B33" s="166"/>
      <c r="C33" s="177"/>
      <c r="D33" s="178"/>
      <c r="E33" s="179" t="str">
        <f>IF(ISBLANK(E32),"",'ORÇ N DESON'!$J$56*E32)</f>
        <v/>
      </c>
      <c r="F33" s="179" t="str">
        <f>IF(ISBLANK(F32),"",'ORÇ N DESON'!$J$56*F32)</f>
        <v/>
      </c>
      <c r="G33" s="179">
        <f>IF(ISBLANK(G32),"",'ORÇ N DESON'!$J$56*G32)</f>
        <v>0</v>
      </c>
      <c r="H33" s="179" t="str">
        <f>IF(ISBLANK(H32),"",'ORÇ N DESON'!$J$56*H32)</f>
        <v/>
      </c>
      <c r="I33" s="179" t="str">
        <f>IF(ISBLANK(I32),"",'ORÇ N DESON'!$J$56*I32)</f>
        <v/>
      </c>
      <c r="J33" s="179" t="str">
        <f>IF(ISBLANK(J32),"",'ORÇ N DESON'!$J$56*J32)</f>
        <v/>
      </c>
      <c r="K33" s="179" t="str">
        <f>IF(ISBLANK(K32),"",'ORÇ N DESON'!$J$56*K32)</f>
        <v/>
      </c>
      <c r="L33" s="179" t="str">
        <f>IF(ISBLANK(L32),"",'ORÇ N DESON'!$J$56*L32)</f>
        <v/>
      </c>
      <c r="M33" s="179" t="str">
        <f>IF(ISBLANK(M32),"",'ORÇ N DESON'!$J$56*M32)</f>
        <v/>
      </c>
      <c r="N33" s="179" t="str">
        <f>IF(ISBLANK(N32),"",'ORÇ N DESON'!$J$56*N32)</f>
        <v/>
      </c>
      <c r="O33" s="179" t="str">
        <f>IF(ISBLANK(O32),"",'ORÇ N DESON'!$J$56*O32)</f>
        <v/>
      </c>
      <c r="P33" s="179" t="str">
        <f>IF(ISBLANK(P32),"",'ORÇ N DESON'!$J$56*P32)</f>
        <v/>
      </c>
      <c r="Q33" s="179">
        <f t="shared" si="1"/>
        <v>0</v>
      </c>
      <c r="R33" s="180"/>
    </row>
    <row r="34" spans="2:18" ht="15.75" x14ac:dyDescent="0.2">
      <c r="B34" s="161" t="str">
        <f>'ORÇ N DESON'!B60</f>
        <v>3.3</v>
      </c>
      <c r="C34" s="174" t="str">
        <f>'ORÇ N DESON'!E60</f>
        <v>DRENAGEM</v>
      </c>
      <c r="D34" s="175"/>
      <c r="E34" s="176">
        <v>0.5</v>
      </c>
      <c r="F34" s="176">
        <v>0.5</v>
      </c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>
        <f t="shared" si="1"/>
        <v>1</v>
      </c>
      <c r="R34" s="180"/>
    </row>
    <row r="35" spans="2:18" ht="15.75" x14ac:dyDescent="0.2">
      <c r="B35" s="166"/>
      <c r="C35" s="177"/>
      <c r="D35" s="178"/>
      <c r="E35" s="179">
        <f>IF(ISBLANK(E34),"",'ORÇ N DESON'!$J$60*E34)</f>
        <v>0</v>
      </c>
      <c r="F35" s="179">
        <f>IF(ISBLANK(F34),"",'ORÇ N DESON'!$J$60*F34)</f>
        <v>0</v>
      </c>
      <c r="G35" s="179" t="str">
        <f>IF(ISBLANK(G34),"",'ORÇ N DESON'!$J$60*G34)</f>
        <v/>
      </c>
      <c r="H35" s="179" t="str">
        <f>IF(ISBLANK(H34),"",'ORÇ N DESON'!$J$60*H34)</f>
        <v/>
      </c>
      <c r="I35" s="179" t="str">
        <f>IF(ISBLANK(I34),"",'ORÇ N DESON'!$J$60*I34)</f>
        <v/>
      </c>
      <c r="J35" s="179" t="str">
        <f>IF(ISBLANK(J34),"",'ORÇ N DESON'!$J$60*J34)</f>
        <v/>
      </c>
      <c r="K35" s="179" t="str">
        <f>IF(ISBLANK(K34),"",'ORÇ N DESON'!$J$60*K34)</f>
        <v/>
      </c>
      <c r="L35" s="179" t="str">
        <f>IF(ISBLANK(L34),"",'ORÇ N DESON'!$J$60*L34)</f>
        <v/>
      </c>
      <c r="M35" s="179" t="str">
        <f>IF(ISBLANK(M34),"",'ORÇ N DESON'!$J$60*M34)</f>
        <v/>
      </c>
      <c r="N35" s="179" t="str">
        <f>IF(ISBLANK(N34),"",'ORÇ N DESON'!$J$60*N34)</f>
        <v/>
      </c>
      <c r="O35" s="179" t="str">
        <f>IF(ISBLANK(O34),"",'ORÇ N DESON'!$J$60*O34)</f>
        <v/>
      </c>
      <c r="P35" s="179" t="str">
        <f>IF(ISBLANK(P34),"",'ORÇ N DESON'!$J$60*P34)</f>
        <v/>
      </c>
      <c r="Q35" s="179">
        <f t="shared" si="1"/>
        <v>0</v>
      </c>
      <c r="R35" s="180"/>
    </row>
    <row r="36" spans="2:18" ht="15.75" x14ac:dyDescent="0.2">
      <c r="B36" s="161" t="str">
        <f>'ORÇ N DESON'!B74</f>
        <v>3.4</v>
      </c>
      <c r="C36" s="174" t="str">
        <f>'ORÇ N DESON'!E74</f>
        <v>PAVIMENTAÇÃO ASFALTICA</v>
      </c>
      <c r="D36" s="175"/>
      <c r="E36" s="176"/>
      <c r="F36" s="176"/>
      <c r="G36" s="176">
        <v>0.3</v>
      </c>
      <c r="H36" s="176">
        <v>0.3</v>
      </c>
      <c r="I36" s="176">
        <v>0.4</v>
      </c>
      <c r="J36" s="176"/>
      <c r="K36" s="176"/>
      <c r="L36" s="176"/>
      <c r="M36" s="176"/>
      <c r="N36" s="176"/>
      <c r="O36" s="176"/>
      <c r="P36" s="176"/>
      <c r="Q36" s="176">
        <f t="shared" si="1"/>
        <v>1</v>
      </c>
      <c r="R36" s="180"/>
    </row>
    <row r="37" spans="2:18" ht="15.75" x14ac:dyDescent="0.2">
      <c r="B37" s="166"/>
      <c r="C37" s="177"/>
      <c r="D37" s="178"/>
      <c r="E37" s="179" t="str">
        <f>IF(ISBLANK(E36),"",'ORÇ N DESON'!$J$74*E36)</f>
        <v/>
      </c>
      <c r="F37" s="179" t="str">
        <f>IF(ISBLANK(F36),"",'ORÇ N DESON'!$J$74*F36)</f>
        <v/>
      </c>
      <c r="G37" s="179">
        <f>IF(ISBLANK(G36),"",'ORÇ N DESON'!$J$74*G36)</f>
        <v>0</v>
      </c>
      <c r="H37" s="179">
        <f>IF(ISBLANK(H36),"",'ORÇ N DESON'!$J$74*H36)</f>
        <v>0</v>
      </c>
      <c r="I37" s="179">
        <f>IF(ISBLANK(I36),"",'ORÇ N DESON'!$J$74*I36)</f>
        <v>0</v>
      </c>
      <c r="J37" s="179" t="str">
        <f>IF(ISBLANK(J36),"",'ORÇ N DESON'!$J$74*J36)</f>
        <v/>
      </c>
      <c r="K37" s="179" t="str">
        <f>IF(ISBLANK(K36),"",'ORÇ N DESON'!$J$74*K36)</f>
        <v/>
      </c>
      <c r="L37" s="179" t="str">
        <f>IF(ISBLANK(L36),"",'ORÇ N DESON'!$J$74*L36)</f>
        <v/>
      </c>
      <c r="M37" s="179" t="str">
        <f>IF(ISBLANK(M36),"",'ORÇ N DESON'!$J$74*M36)</f>
        <v/>
      </c>
      <c r="N37" s="179" t="str">
        <f>IF(ISBLANK(N36),"",'ORÇ N DESON'!$J$74*N36)</f>
        <v/>
      </c>
      <c r="O37" s="179" t="str">
        <f>IF(ISBLANK(O36),"",'ORÇ N DESON'!$J$74*O36)</f>
        <v/>
      </c>
      <c r="P37" s="179" t="str">
        <f>IF(ISBLANK(P36),"",'ORÇ N DESON'!$J$74*P36)</f>
        <v/>
      </c>
      <c r="Q37" s="179">
        <f t="shared" si="1"/>
        <v>0</v>
      </c>
      <c r="R37" s="180"/>
    </row>
    <row r="38" spans="2:18" ht="15.75" x14ac:dyDescent="0.2">
      <c r="B38" s="161" t="str">
        <f>'ORÇ N DESON'!B81</f>
        <v>3.5</v>
      </c>
      <c r="C38" s="174" t="str">
        <f>'ORÇ N DESON'!E81</f>
        <v>CALÇADA EM CONCRETO</v>
      </c>
      <c r="D38" s="175"/>
      <c r="E38" s="176"/>
      <c r="F38" s="176"/>
      <c r="G38" s="176"/>
      <c r="H38" s="176">
        <v>0.5</v>
      </c>
      <c r="I38" s="176">
        <v>0.5</v>
      </c>
      <c r="J38" s="176"/>
      <c r="K38" s="176"/>
      <c r="L38" s="176"/>
      <c r="M38" s="176"/>
      <c r="N38" s="176"/>
      <c r="O38" s="176"/>
      <c r="P38" s="176"/>
      <c r="Q38" s="176">
        <f t="shared" si="1"/>
        <v>1</v>
      </c>
      <c r="R38" s="180"/>
    </row>
    <row r="39" spans="2:18" ht="15.75" x14ac:dyDescent="0.2">
      <c r="B39" s="166"/>
      <c r="C39" s="177"/>
      <c r="D39" s="178"/>
      <c r="E39" s="179" t="str">
        <f>IF(ISBLANK(E38),"",'ORÇ N DESON'!$J$81*E38)</f>
        <v/>
      </c>
      <c r="F39" s="179" t="str">
        <f>IF(ISBLANK(F38),"",'ORÇ N DESON'!$J$81*F38)</f>
        <v/>
      </c>
      <c r="G39" s="179" t="str">
        <f>IF(ISBLANK(G38),"",'ORÇ N DESON'!$J$81*G38)</f>
        <v/>
      </c>
      <c r="H39" s="179">
        <f>IF(ISBLANK(H38),"",'ORÇ N DESON'!$J$81*H38)</f>
        <v>0</v>
      </c>
      <c r="I39" s="179">
        <f>IF(ISBLANK(I38),"",'ORÇ N DESON'!$J$81*I38)</f>
        <v>0</v>
      </c>
      <c r="J39" s="179" t="str">
        <f>IF(ISBLANK(J38),"",'ORÇ N DESON'!$J$81*J38)</f>
        <v/>
      </c>
      <c r="K39" s="179" t="str">
        <f>IF(ISBLANK(K38),"",'ORÇ N DESON'!$J$81*K38)</f>
        <v/>
      </c>
      <c r="L39" s="179" t="str">
        <f>IF(ISBLANK(L38),"",'ORÇ N DESON'!$J$81*L38)</f>
        <v/>
      </c>
      <c r="M39" s="179" t="str">
        <f>IF(ISBLANK(M38),"",'ORÇ N DESON'!$J$81*M38)</f>
        <v/>
      </c>
      <c r="N39" s="179" t="str">
        <f>IF(ISBLANK(N38),"",'ORÇ N DESON'!$J$81*N38)</f>
        <v/>
      </c>
      <c r="O39" s="179" t="str">
        <f>IF(ISBLANK(O38),"",'ORÇ N DESON'!$J$81*O38)</f>
        <v/>
      </c>
      <c r="P39" s="179" t="str">
        <f>IF(ISBLANK(P38),"",'ORÇ N DESON'!$J$81*P38)</f>
        <v/>
      </c>
      <c r="Q39" s="179">
        <f t="shared" si="1"/>
        <v>0</v>
      </c>
      <c r="R39" s="180"/>
    </row>
    <row r="40" spans="2:18" ht="15.75" x14ac:dyDescent="0.2">
      <c r="B40" s="161" t="str">
        <f>'ORÇ N DESON'!B85</f>
        <v>3.6</v>
      </c>
      <c r="C40" s="174" t="str">
        <f>'ORÇ N DESON'!E85</f>
        <v>SINALIZAÇÃO HORIZONTAL</v>
      </c>
      <c r="D40" s="175"/>
      <c r="E40" s="176"/>
      <c r="F40" s="176"/>
      <c r="G40" s="176"/>
      <c r="H40" s="176"/>
      <c r="I40" s="176">
        <v>1</v>
      </c>
      <c r="J40" s="176"/>
      <c r="K40" s="176"/>
      <c r="L40" s="176"/>
      <c r="M40" s="176"/>
      <c r="N40" s="176"/>
      <c r="O40" s="176"/>
      <c r="P40" s="176"/>
      <c r="Q40" s="176">
        <f t="shared" si="1"/>
        <v>1</v>
      </c>
    </row>
    <row r="41" spans="2:18" ht="15.75" x14ac:dyDescent="0.2">
      <c r="B41" s="166"/>
      <c r="C41" s="177"/>
      <c r="D41" s="178"/>
      <c r="E41" s="179" t="str">
        <f>IF(ISBLANK(E40),"",'ORÇ N DESON'!$J$85*E40)</f>
        <v/>
      </c>
      <c r="F41" s="179" t="str">
        <f>IF(ISBLANK(F40),"",'ORÇ N DESON'!$J$85*F40)</f>
        <v/>
      </c>
      <c r="G41" s="179" t="str">
        <f>IF(ISBLANK(G40),"",'ORÇ N DESON'!$J$85*G40)</f>
        <v/>
      </c>
      <c r="H41" s="179" t="str">
        <f>IF(ISBLANK(H40),"",'ORÇ N DESON'!$J$85*H40)</f>
        <v/>
      </c>
      <c r="I41" s="179">
        <f>IF(ISBLANK(I40),"",'ORÇ N DESON'!$J$85*I40)</f>
        <v>0</v>
      </c>
      <c r="J41" s="179" t="str">
        <f>IF(ISBLANK(J40),"",'ORÇ N DESON'!$J$85*J40)</f>
        <v/>
      </c>
      <c r="K41" s="179" t="str">
        <f>IF(ISBLANK(K40),"",'ORÇ N DESON'!$J$85*K40)</f>
        <v/>
      </c>
      <c r="L41" s="179" t="str">
        <f>IF(ISBLANK(L40),"",'ORÇ N DESON'!$J$85*L40)</f>
        <v/>
      </c>
      <c r="M41" s="179" t="str">
        <f>IF(ISBLANK(M40),"",'ORÇ N DESON'!$J$85*M40)</f>
        <v/>
      </c>
      <c r="N41" s="179" t="str">
        <f>IF(ISBLANK(N40),"",'ORÇ N DESON'!$J$85*N40)</f>
        <v/>
      </c>
      <c r="O41" s="179" t="str">
        <f>IF(ISBLANK(O40),"",'ORÇ N DESON'!$J$85*O40)</f>
        <v/>
      </c>
      <c r="P41" s="179" t="str">
        <f>IF(ISBLANK(P40),"",'ORÇ N DESON'!$J$85*P40)</f>
        <v/>
      </c>
      <c r="Q41" s="179">
        <f t="shared" si="1"/>
        <v>0</v>
      </c>
      <c r="R41" s="181"/>
    </row>
    <row r="42" spans="2:18" ht="15.75" x14ac:dyDescent="0.2">
      <c r="B42" s="170" t="str">
        <f>'ORÇ N DESON'!B88</f>
        <v>4.0</v>
      </c>
      <c r="C42" s="171" t="str">
        <f>'ORÇ N DESON'!E88</f>
        <v>SANEAMENTO DA RUA MANOEL DE SOUZA LIMA E RUA ARISTIDE INÁCIO DE SOUZA</v>
      </c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3"/>
      <c r="R42" s="181"/>
    </row>
    <row r="43" spans="2:18" ht="15.75" x14ac:dyDescent="0.2">
      <c r="B43" s="161" t="str">
        <f>'ORÇ N DESON'!B89</f>
        <v>4.1</v>
      </c>
      <c r="C43" s="174" t="str">
        <f>'ORÇ N DESON'!E89</f>
        <v xml:space="preserve">PROLONGAMENTO DA REDE DE ESGOTO </v>
      </c>
      <c r="D43" s="175"/>
      <c r="E43" s="176">
        <v>0.5</v>
      </c>
      <c r="F43" s="176">
        <v>0.5</v>
      </c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>
        <f t="shared" ref="Q43:Q48" si="2">SUM(E43:P43)</f>
        <v>1</v>
      </c>
      <c r="R43" s="181"/>
    </row>
    <row r="44" spans="2:18" ht="15.75" x14ac:dyDescent="0.2">
      <c r="B44" s="166"/>
      <c r="C44" s="177"/>
      <c r="D44" s="178"/>
      <c r="E44" s="179">
        <f>IF(ISBLANK(E43),"",'ORÇ N DESON'!$J$89*E43)</f>
        <v>0</v>
      </c>
      <c r="F44" s="179">
        <f>IF(ISBLANK(F43),"",'ORÇ N DESON'!$J$89*F43)</f>
        <v>0</v>
      </c>
      <c r="G44" s="179" t="str">
        <f>IF(ISBLANK(G43),"",'ORÇ N DESON'!$J$89*G43)</f>
        <v/>
      </c>
      <c r="H44" s="179" t="str">
        <f>IF(ISBLANK(H43),"",'ORÇ N DESON'!$J$89*H43)</f>
        <v/>
      </c>
      <c r="I44" s="179" t="str">
        <f>IF(ISBLANK(I43),"",'ORÇ N DESON'!$J$89*I43)</f>
        <v/>
      </c>
      <c r="J44" s="179" t="str">
        <f>IF(ISBLANK(J43),"",'ORÇ N DESON'!$J$89*J43)</f>
        <v/>
      </c>
      <c r="K44" s="179" t="str">
        <f>IF(ISBLANK(K43),"",'ORÇ N DESON'!$J$89*K43)</f>
        <v/>
      </c>
      <c r="L44" s="179" t="str">
        <f>IF(ISBLANK(L43),"",'ORÇ N DESON'!$J$89*L43)</f>
        <v/>
      </c>
      <c r="M44" s="179" t="str">
        <f>IF(ISBLANK(M43),"",'ORÇ N DESON'!$J$89*M43)</f>
        <v/>
      </c>
      <c r="N44" s="179" t="str">
        <f>IF(ISBLANK(N43),"",'ORÇ N DESON'!$J$89*N43)</f>
        <v/>
      </c>
      <c r="O44" s="179" t="str">
        <f>IF(ISBLANK(O43),"",'ORÇ N DESON'!$J$89*O43)</f>
        <v/>
      </c>
      <c r="P44" s="179" t="str">
        <f>IF(ISBLANK(P43),"",'ORÇ N DESON'!$J$89*P43)</f>
        <v/>
      </c>
      <c r="Q44" s="179">
        <f t="shared" si="2"/>
        <v>0</v>
      </c>
      <c r="R44" s="181"/>
    </row>
    <row r="45" spans="2:18" ht="15.75" x14ac:dyDescent="0.2">
      <c r="B45" s="161" t="str">
        <f>'ORÇ N DESON'!B106</f>
        <v>4.2</v>
      </c>
      <c r="C45" s="174" t="str">
        <f>'ORÇ N DESON'!E106</f>
        <v xml:space="preserve">REDE COLETIVA DE ESGOTO </v>
      </c>
      <c r="D45" s="175"/>
      <c r="E45" s="176"/>
      <c r="F45" s="176"/>
      <c r="G45" s="176">
        <v>0.4</v>
      </c>
      <c r="H45" s="176">
        <v>0.4</v>
      </c>
      <c r="I45" s="176">
        <v>0.2</v>
      </c>
      <c r="J45" s="176"/>
      <c r="K45" s="176"/>
      <c r="L45" s="176"/>
      <c r="M45" s="176"/>
      <c r="N45" s="176"/>
      <c r="O45" s="176"/>
      <c r="P45" s="176"/>
      <c r="Q45" s="176">
        <f t="shared" si="2"/>
        <v>1</v>
      </c>
      <c r="R45" s="181"/>
    </row>
    <row r="46" spans="2:18" ht="15.75" x14ac:dyDescent="0.2">
      <c r="B46" s="166"/>
      <c r="C46" s="177"/>
      <c r="D46" s="178"/>
      <c r="E46" s="179" t="str">
        <f>IF(ISBLANK(E45),"",'ORÇ N DESON'!$J$106*E45)</f>
        <v/>
      </c>
      <c r="F46" s="179" t="str">
        <f>IF(ISBLANK(F45),"",'ORÇ N DESON'!$J$106*F45)</f>
        <v/>
      </c>
      <c r="G46" s="179">
        <f>IF(ISBLANK(G45),"",'ORÇ N DESON'!$J$106*G45)</f>
        <v>0</v>
      </c>
      <c r="H46" s="179">
        <f>IF(ISBLANK(H45),"",'ORÇ N DESON'!$J$106*H45)</f>
        <v>0</v>
      </c>
      <c r="I46" s="179">
        <f>IF(ISBLANK(I45),"",'ORÇ N DESON'!$J$106*I45)</f>
        <v>0</v>
      </c>
      <c r="J46" s="179" t="str">
        <f>IF(ISBLANK(J45),"",'ORÇ N DESON'!$J$106*J45)</f>
        <v/>
      </c>
      <c r="K46" s="179" t="str">
        <f>IF(ISBLANK(K45),"",'ORÇ N DESON'!$J$106*K45)</f>
        <v/>
      </c>
      <c r="L46" s="179" t="str">
        <f>IF(ISBLANK(L45),"",'ORÇ N DESON'!$J$106*L45)</f>
        <v/>
      </c>
      <c r="M46" s="179" t="str">
        <f>IF(ISBLANK(M45),"",'ORÇ N DESON'!$J$106*M45)</f>
        <v/>
      </c>
      <c r="N46" s="179" t="str">
        <f>IF(ISBLANK(N45),"",'ORÇ N DESON'!$J$106*N45)</f>
        <v/>
      </c>
      <c r="O46" s="179" t="str">
        <f>IF(ISBLANK(O45),"",'ORÇ N DESON'!$J$106*O45)</f>
        <v/>
      </c>
      <c r="P46" s="179" t="str">
        <f>IF(ISBLANK(P45),"",'ORÇ N DESON'!$J$106*P45)</f>
        <v/>
      </c>
      <c r="Q46" s="179">
        <f t="shared" si="2"/>
        <v>0</v>
      </c>
      <c r="R46" s="181"/>
    </row>
    <row r="47" spans="2:18" ht="15.75" x14ac:dyDescent="0.2">
      <c r="B47" s="161" t="str">
        <f>'ORÇ N DESON'!B114</f>
        <v>4.3</v>
      </c>
      <c r="C47" s="174" t="str">
        <f>'ORÇ N DESON'!E114</f>
        <v>PROLONGAMENTO DA REDE DE ÁGUA</v>
      </c>
      <c r="D47" s="175"/>
      <c r="E47" s="176">
        <v>0.5</v>
      </c>
      <c r="F47" s="176">
        <v>0.5</v>
      </c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>
        <f t="shared" si="2"/>
        <v>1</v>
      </c>
      <c r="R47" s="181"/>
    </row>
    <row r="48" spans="2:18" ht="15.75" x14ac:dyDescent="0.2">
      <c r="B48" s="166"/>
      <c r="C48" s="177"/>
      <c r="D48" s="178"/>
      <c r="E48" s="179">
        <f>IF(ISBLANK(E47),"",'ORÇ N DESON'!$J$114*E47)</f>
        <v>0</v>
      </c>
      <c r="F48" s="179">
        <f>IF(ISBLANK(F47),"",'ORÇ N DESON'!$J$114*F47)</f>
        <v>0</v>
      </c>
      <c r="G48" s="179" t="str">
        <f>IF(ISBLANK(G47),"",'ORÇ N DESON'!$J$114*G47)</f>
        <v/>
      </c>
      <c r="H48" s="179" t="str">
        <f>IF(ISBLANK(H47),"",'ORÇ N DESON'!$J$114*H47)</f>
        <v/>
      </c>
      <c r="I48" s="179" t="str">
        <f>IF(ISBLANK(I47),"",'ORÇ N DESON'!$J$114*I47)</f>
        <v/>
      </c>
      <c r="J48" s="179" t="str">
        <f>IF(ISBLANK(J47),"",'ORÇ N DESON'!$J$114*J47)</f>
        <v/>
      </c>
      <c r="K48" s="179" t="str">
        <f>IF(ISBLANK(K47),"",'ORÇ N DESON'!$J$114*K47)</f>
        <v/>
      </c>
      <c r="L48" s="179" t="str">
        <f>IF(ISBLANK(L47),"",'ORÇ N DESON'!$J$114*L47)</f>
        <v/>
      </c>
      <c r="M48" s="179" t="str">
        <f>IF(ISBLANK(M47),"",'ORÇ N DESON'!$J$114*M47)</f>
        <v/>
      </c>
      <c r="N48" s="179" t="str">
        <f>IF(ISBLANK(N47),"",'ORÇ N DESON'!$J$114*N47)</f>
        <v/>
      </c>
      <c r="O48" s="179" t="str">
        <f>IF(ISBLANK(O47),"",'ORÇ N DESON'!$J$114*O47)</f>
        <v/>
      </c>
      <c r="P48" s="179" t="str">
        <f>IF(ISBLANK(P47),"",'ORÇ N DESON'!$J$114*P47)</f>
        <v/>
      </c>
      <c r="Q48" s="179">
        <f t="shared" si="2"/>
        <v>0</v>
      </c>
      <c r="R48" s="181"/>
    </row>
    <row r="49" spans="2:20" s="182" customFormat="1" ht="18.75" x14ac:dyDescent="0.2">
      <c r="B49" s="183" t="s">
        <v>22</v>
      </c>
      <c r="C49" s="184"/>
      <c r="D49" s="185"/>
      <c r="E49" s="186">
        <f t="shared" ref="E49:Q49" si="3">E51*$Q53</f>
        <v>0</v>
      </c>
      <c r="F49" s="186">
        <f t="shared" si="3"/>
        <v>0</v>
      </c>
      <c r="G49" s="186">
        <f t="shared" si="3"/>
        <v>0</v>
      </c>
      <c r="H49" s="186">
        <f t="shared" si="3"/>
        <v>0</v>
      </c>
      <c r="I49" s="186">
        <f t="shared" si="3"/>
        <v>0</v>
      </c>
      <c r="J49" s="186">
        <f t="shared" si="3"/>
        <v>0</v>
      </c>
      <c r="K49" s="186">
        <f t="shared" si="3"/>
        <v>0</v>
      </c>
      <c r="L49" s="186">
        <f t="shared" si="3"/>
        <v>0</v>
      </c>
      <c r="M49" s="186">
        <f t="shared" si="3"/>
        <v>0</v>
      </c>
      <c r="N49" s="186">
        <f t="shared" si="3"/>
        <v>0</v>
      </c>
      <c r="O49" s="186">
        <f t="shared" si="3"/>
        <v>0</v>
      </c>
      <c r="P49" s="186">
        <f t="shared" si="3"/>
        <v>0</v>
      </c>
      <c r="Q49" s="186">
        <f t="shared" si="3"/>
        <v>0</v>
      </c>
      <c r="R49" s="187"/>
    </row>
    <row r="50" spans="2:20" s="182" customFormat="1" ht="18.75" x14ac:dyDescent="0.2">
      <c r="B50" s="183" t="s">
        <v>23</v>
      </c>
      <c r="C50" s="184"/>
      <c r="D50" s="185"/>
      <c r="E50" s="188">
        <f>E51-E49</f>
        <v>0</v>
      </c>
      <c r="F50" s="188">
        <f t="shared" ref="F50:P50" si="4">F51-F49</f>
        <v>0</v>
      </c>
      <c r="G50" s="188">
        <f t="shared" si="4"/>
        <v>0</v>
      </c>
      <c r="H50" s="188">
        <f t="shared" si="4"/>
        <v>0</v>
      </c>
      <c r="I50" s="188">
        <f t="shared" si="4"/>
        <v>0</v>
      </c>
      <c r="J50" s="188">
        <f t="shared" si="4"/>
        <v>0</v>
      </c>
      <c r="K50" s="188">
        <f t="shared" si="4"/>
        <v>0</v>
      </c>
      <c r="L50" s="188">
        <f t="shared" si="4"/>
        <v>0</v>
      </c>
      <c r="M50" s="188">
        <f t="shared" si="4"/>
        <v>0</v>
      </c>
      <c r="N50" s="188">
        <f t="shared" si="4"/>
        <v>0</v>
      </c>
      <c r="O50" s="188">
        <f t="shared" si="4"/>
        <v>0</v>
      </c>
      <c r="P50" s="188">
        <f t="shared" si="4"/>
        <v>0</v>
      </c>
      <c r="Q50" s="188">
        <f>Q51-Q49</f>
        <v>0</v>
      </c>
      <c r="R50" s="187"/>
    </row>
    <row r="51" spans="2:20" ht="18.75" x14ac:dyDescent="0.2">
      <c r="B51" s="183" t="s">
        <v>24</v>
      </c>
      <c r="C51" s="184"/>
      <c r="D51" s="185"/>
      <c r="E51" s="189">
        <f>SUM(E19,E22,E24,E26,E28,E31,E33,E35,E37,E39,E41,E44,E46,E48)</f>
        <v>0</v>
      </c>
      <c r="F51" s="189">
        <f t="shared" ref="F51:Q51" si="5">SUM(F19,F22,F24,F26,F28,F31,F33,F35,F37,F39,F41,F44,F46,F48)</f>
        <v>0</v>
      </c>
      <c r="G51" s="189">
        <f t="shared" si="5"/>
        <v>0</v>
      </c>
      <c r="H51" s="189">
        <f t="shared" si="5"/>
        <v>0</v>
      </c>
      <c r="I51" s="189">
        <f t="shared" si="5"/>
        <v>0</v>
      </c>
      <c r="J51" s="189">
        <f t="shared" si="5"/>
        <v>0</v>
      </c>
      <c r="K51" s="189">
        <f t="shared" si="5"/>
        <v>0</v>
      </c>
      <c r="L51" s="189">
        <f t="shared" si="5"/>
        <v>0</v>
      </c>
      <c r="M51" s="189">
        <f t="shared" si="5"/>
        <v>0</v>
      </c>
      <c r="N51" s="189">
        <f t="shared" si="5"/>
        <v>0</v>
      </c>
      <c r="O51" s="189">
        <f t="shared" si="5"/>
        <v>0</v>
      </c>
      <c r="P51" s="189">
        <f t="shared" si="5"/>
        <v>0</v>
      </c>
      <c r="Q51" s="189">
        <f t="shared" si="5"/>
        <v>0</v>
      </c>
      <c r="R51" s="187"/>
    </row>
    <row r="52" spans="2:20" ht="15.75" x14ac:dyDescent="0.2">
      <c r="B52" s="199"/>
      <c r="C52" s="199"/>
      <c r="D52" s="199"/>
      <c r="E52" s="197"/>
      <c r="F52" s="197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1"/>
    </row>
    <row r="53" spans="2:20" ht="15.75" x14ac:dyDescent="0.2">
      <c r="B53" s="202"/>
      <c r="C53" s="203"/>
      <c r="D53" s="203"/>
      <c r="E53" s="203"/>
      <c r="F53" s="197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4"/>
      <c r="T53" s="190"/>
    </row>
    <row r="54" spans="2:20" ht="15.75" x14ac:dyDescent="0.2">
      <c r="B54" s="196"/>
      <c r="C54" s="196"/>
      <c r="D54" s="196"/>
      <c r="E54" s="197"/>
      <c r="F54" s="197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1"/>
    </row>
    <row r="55" spans="2:20" ht="15.75" x14ac:dyDescent="0.2">
      <c r="B55" s="196"/>
      <c r="C55" s="196"/>
      <c r="D55" s="196"/>
      <c r="E55" s="197"/>
      <c r="F55" s="197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1"/>
    </row>
    <row r="56" spans="2:20" ht="15" x14ac:dyDescent="0.25">
      <c r="B56" s="205"/>
      <c r="C56" s="206"/>
      <c r="D56" s="207"/>
      <c r="E56" s="207"/>
      <c r="F56" s="207"/>
      <c r="G56" s="206"/>
      <c r="H56" s="206"/>
      <c r="I56" s="206"/>
      <c r="J56" s="207"/>
      <c r="K56" s="207"/>
      <c r="L56" s="207"/>
      <c r="M56" s="207"/>
      <c r="N56" s="207"/>
      <c r="O56" s="207"/>
      <c r="P56" s="207"/>
      <c r="Q56" s="207"/>
    </row>
    <row r="57" spans="2:20" ht="15.75" x14ac:dyDescent="0.2">
      <c r="B57" s="205"/>
      <c r="C57" s="208"/>
      <c r="D57" s="194"/>
      <c r="E57" s="194"/>
      <c r="F57" s="194"/>
      <c r="G57" s="208"/>
      <c r="H57" s="208"/>
      <c r="I57" s="208"/>
      <c r="J57" s="194"/>
      <c r="K57" s="194"/>
      <c r="L57" s="194"/>
      <c r="M57" s="194"/>
      <c r="N57" s="194"/>
      <c r="O57" s="194"/>
      <c r="P57" s="194"/>
      <c r="Q57" s="194"/>
    </row>
    <row r="58" spans="2:20" ht="15.75" x14ac:dyDescent="0.2">
      <c r="B58" s="205"/>
      <c r="C58" s="208"/>
      <c r="D58" s="209"/>
      <c r="E58" s="210"/>
      <c r="F58" s="209"/>
      <c r="G58" s="208"/>
      <c r="H58" s="208"/>
      <c r="I58" s="208"/>
      <c r="J58" s="209"/>
      <c r="K58" s="209"/>
      <c r="L58" s="209"/>
      <c r="M58" s="209"/>
      <c r="N58" s="210"/>
      <c r="O58" s="210"/>
      <c r="P58" s="210"/>
      <c r="Q58" s="210"/>
    </row>
    <row r="59" spans="2:20" ht="15.75" x14ac:dyDescent="0.2">
      <c r="B59" s="211"/>
      <c r="C59" s="208"/>
      <c r="D59" s="212"/>
      <c r="E59" s="213"/>
      <c r="F59" s="212"/>
      <c r="G59" s="208"/>
      <c r="H59" s="208"/>
      <c r="I59" s="208"/>
      <c r="J59" s="212"/>
      <c r="K59" s="212"/>
      <c r="L59" s="212"/>
      <c r="M59" s="212"/>
      <c r="N59" s="213"/>
      <c r="O59" s="213"/>
      <c r="P59" s="213"/>
      <c r="Q59" s="213"/>
    </row>
    <row r="60" spans="2:20" ht="15.75" x14ac:dyDescent="0.2">
      <c r="B60" s="213"/>
      <c r="C60" s="208"/>
      <c r="D60" s="208"/>
      <c r="E60" s="208"/>
      <c r="F60" s="212"/>
      <c r="G60" s="208"/>
      <c r="H60" s="208"/>
      <c r="I60" s="208"/>
      <c r="J60" s="212"/>
      <c r="K60" s="212"/>
      <c r="L60" s="212"/>
      <c r="M60" s="212"/>
      <c r="N60" s="213"/>
      <c r="O60" s="213"/>
      <c r="P60" s="213"/>
      <c r="Q60" s="213"/>
    </row>
    <row r="61" spans="2:20" ht="15.75" x14ac:dyDescent="0.2">
      <c r="B61" s="191"/>
      <c r="C61" s="212"/>
      <c r="D61" s="191"/>
      <c r="E61" s="192"/>
      <c r="F61" s="192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</row>
    <row r="62" spans="2:20" x14ac:dyDescent="0.2">
      <c r="B62" s="191"/>
      <c r="C62" s="191"/>
      <c r="D62" s="191"/>
      <c r="E62" s="192"/>
      <c r="F62" s="192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</row>
    <row r="63" spans="2:20" x14ac:dyDescent="0.2">
      <c r="B63" s="191"/>
      <c r="C63" s="191"/>
      <c r="D63" s="191"/>
      <c r="E63" s="192"/>
      <c r="F63" s="192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</row>
    <row r="64" spans="2:20" x14ac:dyDescent="0.2">
      <c r="B64" s="191"/>
      <c r="C64" s="191"/>
      <c r="D64" s="191"/>
      <c r="E64" s="192"/>
      <c r="F64" s="214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</row>
    <row r="65" spans="2:17" x14ac:dyDescent="0.2">
      <c r="B65" s="191"/>
      <c r="C65" s="191"/>
      <c r="D65" s="191"/>
      <c r="E65" s="192"/>
      <c r="F65" s="192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</row>
    <row r="66" spans="2:17" ht="15.75" x14ac:dyDescent="0.2">
      <c r="B66" s="191"/>
      <c r="C66" s="215"/>
      <c r="D66" s="215"/>
      <c r="E66" s="215"/>
      <c r="F66" s="192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</row>
    <row r="67" spans="2:17" ht="15.75" x14ac:dyDescent="0.2">
      <c r="B67" s="191"/>
      <c r="C67" s="215"/>
      <c r="D67" s="215"/>
      <c r="E67" s="215"/>
      <c r="F67" s="192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</row>
    <row r="68" spans="2:17" ht="15.75" x14ac:dyDescent="0.2">
      <c r="B68" s="191"/>
      <c r="C68" s="216"/>
      <c r="D68" s="216"/>
      <c r="E68" s="216"/>
      <c r="F68" s="192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</row>
  </sheetData>
  <sheetProtection algorithmName="SHA-512" hashValue="ZDTjKNUqfzGtOg9hnVS/oEd+hqbbaVyqxHOzawFRxJacjmaokIJdvIi4ZdeHyFgbIAlqFY84mmiq1Mq2d5/TQw==" saltValue="M+vIvvrqRZURGhquYLfOeA==" spinCount="100000" sheet="1" objects="1" scenarios="1"/>
  <mergeCells count="40">
    <mergeCell ref="C68:E68"/>
    <mergeCell ref="B15:B16"/>
    <mergeCell ref="C15:D16"/>
    <mergeCell ref="B18:B19"/>
    <mergeCell ref="C18:D19"/>
    <mergeCell ref="B21:B22"/>
    <mergeCell ref="C21:D22"/>
    <mergeCell ref="B40:B41"/>
    <mergeCell ref="C40:D41"/>
    <mergeCell ref="B23:B24"/>
    <mergeCell ref="C23:D24"/>
    <mergeCell ref="B25:B26"/>
    <mergeCell ref="B32:B33"/>
    <mergeCell ref="C32:D33"/>
    <mergeCell ref="B34:B35"/>
    <mergeCell ref="C34:D35"/>
    <mergeCell ref="B36:B37"/>
    <mergeCell ref="C36:D37"/>
    <mergeCell ref="B38:B39"/>
    <mergeCell ref="C38:D39"/>
    <mergeCell ref="B51:D51"/>
    <mergeCell ref="B49:D49"/>
    <mergeCell ref="B50:D50"/>
    <mergeCell ref="C42:Q42"/>
    <mergeCell ref="B43:B44"/>
    <mergeCell ref="C43:D44"/>
    <mergeCell ref="C25:D26"/>
    <mergeCell ref="C20:Q20"/>
    <mergeCell ref="C17:Q17"/>
    <mergeCell ref="C29:Q29"/>
    <mergeCell ref="E12:Q12"/>
    <mergeCell ref="E13:Q13"/>
    <mergeCell ref="B45:B46"/>
    <mergeCell ref="C45:D46"/>
    <mergeCell ref="B47:B48"/>
    <mergeCell ref="C47:D48"/>
    <mergeCell ref="B27:B28"/>
    <mergeCell ref="C27:D28"/>
    <mergeCell ref="B30:B31"/>
    <mergeCell ref="C30:D31"/>
  </mergeCells>
  <conditionalFormatting sqref="Q18 Q21 Q40">
    <cfRule type="cellIs" dxfId="40" priority="84" stopIfTrue="1" operator="equal">
      <formula>0</formula>
    </cfRule>
  </conditionalFormatting>
  <conditionalFormatting sqref="Q18 Q21 Q40">
    <cfRule type="cellIs" dxfId="39" priority="83" stopIfTrue="1" operator="notEqual">
      <formula>1</formula>
    </cfRule>
  </conditionalFormatting>
  <conditionalFormatting sqref="J18:P18">
    <cfRule type="cellIs" dxfId="38" priority="82" stopIfTrue="1" operator="equal">
      <formula>0</formula>
    </cfRule>
  </conditionalFormatting>
  <conditionalFormatting sqref="E21:P21">
    <cfRule type="cellIs" dxfId="37" priority="46" stopIfTrue="1" operator="equal">
      <formula>0</formula>
    </cfRule>
  </conditionalFormatting>
  <conditionalFormatting sqref="E40:P40">
    <cfRule type="cellIs" dxfId="36" priority="39" stopIfTrue="1" operator="equal">
      <formula>0</formula>
    </cfRule>
  </conditionalFormatting>
  <conditionalFormatting sqref="Q23">
    <cfRule type="cellIs" dxfId="35" priority="38" stopIfTrue="1" operator="equal">
      <formula>0</formula>
    </cfRule>
  </conditionalFormatting>
  <conditionalFormatting sqref="Q23">
    <cfRule type="cellIs" dxfId="34" priority="37" stopIfTrue="1" operator="notEqual">
      <formula>1</formula>
    </cfRule>
  </conditionalFormatting>
  <conditionalFormatting sqref="E23:P23">
    <cfRule type="cellIs" dxfId="33" priority="36" stopIfTrue="1" operator="equal">
      <formula>0</formula>
    </cfRule>
  </conditionalFormatting>
  <conditionalFormatting sqref="Q25">
    <cfRule type="cellIs" dxfId="32" priority="35" stopIfTrue="1" operator="equal">
      <formula>0</formula>
    </cfRule>
  </conditionalFormatting>
  <conditionalFormatting sqref="Q25">
    <cfRule type="cellIs" dxfId="31" priority="34" stopIfTrue="1" operator="notEqual">
      <formula>1</formula>
    </cfRule>
  </conditionalFormatting>
  <conditionalFormatting sqref="E25:P25">
    <cfRule type="cellIs" dxfId="30" priority="33" stopIfTrue="1" operator="equal">
      <formula>0</formula>
    </cfRule>
  </conditionalFormatting>
  <conditionalFormatting sqref="E27:P27">
    <cfRule type="cellIs" dxfId="29" priority="30" stopIfTrue="1" operator="equal">
      <formula>0</formula>
    </cfRule>
  </conditionalFormatting>
  <conditionalFormatting sqref="Q30">
    <cfRule type="cellIs" dxfId="28" priority="29" stopIfTrue="1" operator="equal">
      <formula>0</formula>
    </cfRule>
  </conditionalFormatting>
  <conditionalFormatting sqref="Q30">
    <cfRule type="cellIs" dxfId="27" priority="28" stopIfTrue="1" operator="notEqual">
      <formula>1</formula>
    </cfRule>
  </conditionalFormatting>
  <conditionalFormatting sqref="E30:P30">
    <cfRule type="cellIs" dxfId="26" priority="27" stopIfTrue="1" operator="equal">
      <formula>0</formula>
    </cfRule>
  </conditionalFormatting>
  <conditionalFormatting sqref="Q32">
    <cfRule type="cellIs" dxfId="25" priority="26" stopIfTrue="1" operator="equal">
      <formula>0</formula>
    </cfRule>
  </conditionalFormatting>
  <conditionalFormatting sqref="Q32">
    <cfRule type="cellIs" dxfId="24" priority="25" stopIfTrue="1" operator="notEqual">
      <formula>1</formula>
    </cfRule>
  </conditionalFormatting>
  <conditionalFormatting sqref="E32:P32">
    <cfRule type="cellIs" dxfId="23" priority="24" stopIfTrue="1" operator="equal">
      <formula>0</formula>
    </cfRule>
  </conditionalFormatting>
  <conditionalFormatting sqref="Q34">
    <cfRule type="cellIs" dxfId="22" priority="23" stopIfTrue="1" operator="equal">
      <formula>0</formula>
    </cfRule>
  </conditionalFormatting>
  <conditionalFormatting sqref="Q34">
    <cfRule type="cellIs" dxfId="21" priority="22" stopIfTrue="1" operator="notEqual">
      <formula>1</formula>
    </cfRule>
  </conditionalFormatting>
  <conditionalFormatting sqref="E34:P34">
    <cfRule type="cellIs" dxfId="20" priority="21" stopIfTrue="1" operator="equal">
      <formula>0</formula>
    </cfRule>
  </conditionalFormatting>
  <conditionalFormatting sqref="Q36">
    <cfRule type="cellIs" dxfId="19" priority="20" stopIfTrue="1" operator="equal">
      <formula>0</formula>
    </cfRule>
  </conditionalFormatting>
  <conditionalFormatting sqref="Q36">
    <cfRule type="cellIs" dxfId="18" priority="19" stopIfTrue="1" operator="notEqual">
      <formula>1</formula>
    </cfRule>
  </conditionalFormatting>
  <conditionalFormatting sqref="E36:P36">
    <cfRule type="cellIs" dxfId="17" priority="18" stopIfTrue="1" operator="equal">
      <formula>0</formula>
    </cfRule>
  </conditionalFormatting>
  <conditionalFormatting sqref="Q38">
    <cfRule type="cellIs" dxfId="16" priority="17" stopIfTrue="1" operator="equal">
      <formula>0</formula>
    </cfRule>
  </conditionalFormatting>
  <conditionalFormatting sqref="Q38">
    <cfRule type="cellIs" dxfId="15" priority="16" stopIfTrue="1" operator="notEqual">
      <formula>1</formula>
    </cfRule>
  </conditionalFormatting>
  <conditionalFormatting sqref="E38:P38">
    <cfRule type="cellIs" dxfId="14" priority="15" stopIfTrue="1" operator="equal">
      <formula>0</formula>
    </cfRule>
  </conditionalFormatting>
  <conditionalFormatting sqref="K56">
    <cfRule type="cellIs" dxfId="13" priority="13" operator="greaterThan">
      <formula>0</formula>
    </cfRule>
    <cfRule type="cellIs" dxfId="12" priority="14" operator="greaterThan">
      <formula>0</formula>
    </cfRule>
  </conditionalFormatting>
  <conditionalFormatting sqref="Q43">
    <cfRule type="cellIs" dxfId="11" priority="12" stopIfTrue="1" operator="equal">
      <formula>0</formula>
    </cfRule>
  </conditionalFormatting>
  <conditionalFormatting sqref="Q43">
    <cfRule type="cellIs" dxfId="10" priority="11" stopIfTrue="1" operator="notEqual">
      <formula>1</formula>
    </cfRule>
  </conditionalFormatting>
  <conditionalFormatting sqref="E43:P43">
    <cfRule type="cellIs" dxfId="9" priority="10" stopIfTrue="1" operator="equal">
      <formula>0</formula>
    </cfRule>
  </conditionalFormatting>
  <conditionalFormatting sqref="Q45">
    <cfRule type="cellIs" dxfId="8" priority="9" stopIfTrue="1" operator="equal">
      <formula>0</formula>
    </cfRule>
  </conditionalFormatting>
  <conditionalFormatting sqref="Q45">
    <cfRule type="cellIs" dxfId="7" priority="8" stopIfTrue="1" operator="notEqual">
      <formula>1</formula>
    </cfRule>
  </conditionalFormatting>
  <conditionalFormatting sqref="E45:P45">
    <cfRule type="cellIs" dxfId="6" priority="7" stopIfTrue="1" operator="equal">
      <formula>0</formula>
    </cfRule>
  </conditionalFormatting>
  <conditionalFormatting sqref="Q47">
    <cfRule type="cellIs" dxfId="5" priority="6" stopIfTrue="1" operator="equal">
      <formula>0</formula>
    </cfRule>
  </conditionalFormatting>
  <conditionalFormatting sqref="Q47">
    <cfRule type="cellIs" dxfId="4" priority="5" stopIfTrue="1" operator="notEqual">
      <formula>1</formula>
    </cfRule>
  </conditionalFormatting>
  <conditionalFormatting sqref="E47:P47">
    <cfRule type="cellIs" dxfId="3" priority="4" stopIfTrue="1" operator="equal">
      <formula>0</formula>
    </cfRule>
  </conditionalFormatting>
  <conditionalFormatting sqref="E18:I18">
    <cfRule type="cellIs" dxfId="2" priority="3" stopIfTrue="1" operator="equal">
      <formula>0</formula>
    </cfRule>
  </conditionalFormatting>
  <conditionalFormatting sqref="Q27">
    <cfRule type="cellIs" dxfId="1" priority="2" stopIfTrue="1" operator="equal">
      <formula>0</formula>
    </cfRule>
  </conditionalFormatting>
  <conditionalFormatting sqref="Q27">
    <cfRule type="cellIs" dxfId="0" priority="1" stopIfTrue="1" operator="notEqual">
      <formula>1</formula>
    </cfRule>
  </conditionalFormatting>
  <printOptions horizontalCentered="1"/>
  <pageMargins left="0" right="0" top="0.39370078740157483" bottom="0.19685039370078741" header="0" footer="0.31496062992125984"/>
  <pageSetup paperSize="9" scale="64" fitToHeight="2" pageOrder="overThenDown" orientation="landscape" r:id="rId1"/>
  <rowBreaks count="1" manualBreakCount="1">
    <brk id="35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ORÇ N DESON</vt:lpstr>
      <vt:lpstr>CFF</vt:lpstr>
      <vt:lpstr>CFF!Area_de_impressao</vt:lpstr>
      <vt:lpstr>'ORÇ N DESON'!Area_de_impressao</vt:lpstr>
      <vt:lpstr>CFF!Titulos_de_impressao</vt:lpstr>
      <vt:lpstr>'ORÇ N DESON'!Titulos_de_impressao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Mazzetti</dc:creator>
  <cp:lastModifiedBy>MARCOS CIMADON</cp:lastModifiedBy>
  <cp:lastPrinted>2021-02-04T22:14:59Z</cp:lastPrinted>
  <dcterms:created xsi:type="dcterms:W3CDTF">2014-06-11T19:32:45Z</dcterms:created>
  <dcterms:modified xsi:type="dcterms:W3CDTF">2021-02-04T22:25:28Z</dcterms:modified>
</cp:coreProperties>
</file>